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6年\绩效评价\重点评价\"/>
    </mc:Choice>
  </mc:AlternateContent>
  <bookViews>
    <workbookView windowWidth="27945" windowHeight="12375" tabRatio="722"/>
  </bookViews>
  <sheets>
    <sheet name="指标体系" sheetId="15" r:id="rId1"/>
    <sheet name="Sheet1" sheetId="28" state="hidden" r:id="rId2"/>
    <sheet name="Sheet2" sheetId="29" state="hidden" r:id="rId3"/>
    <sheet name="23年申报" sheetId="16" state="hidden" r:id="rId4"/>
    <sheet name="24年申报" sheetId="17" state="hidden" r:id="rId5"/>
    <sheet name="25年申报" sheetId="10" state="hidden" r:id="rId6"/>
    <sheet name="25年支付" sheetId="13" state="hidden" r:id="rId7"/>
  </sheets>
  <definedNames>
    <definedName name="_xlnm._FilterDatabase" localSheetId="0" hidden="1">指标体系!$A$2:$L$67</definedName>
    <definedName name="_xlnm._FilterDatabase" localSheetId="5" hidden="1">'25年申报'!$A$2:$J$22</definedName>
    <definedName name="_xlnm.Print_Titles" localSheetId="5">'25年申报'!$1:$2</definedName>
    <definedName name="_xlnm.Print_Titles" localSheetId="4">'24年申报'!$1:$2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<sst xmlns="http://schemas.openxmlformats.org/spreadsheetml/2006/main" count="1023" uniqueCount="613">
  <si>
    <t>姑苏区法律服务业高质量发展扶持政策绩效评价指标体系</t>
  </si>
  <si>
    <t>序号</t>
  </si>
  <si>
    <t>一级指标</t>
  </si>
  <si>
    <t>二级指标</t>
  </si>
  <si>
    <t>三级指标</t>
  </si>
  <si>
    <t>指标解释及公式</t>
  </si>
  <si>
    <t>权重</t>
  </si>
  <si>
    <t>标准值</t>
  </si>
  <si>
    <t>标准值来源</t>
  </si>
  <si>
    <t>评分规则</t>
  </si>
  <si>
    <t>业绩值</t>
  </si>
  <si>
    <t>业绩值来源</t>
  </si>
  <si>
    <t>得分</t>
  </si>
  <si>
    <t>A 政策制定</t>
  </si>
  <si>
    <t>A1 政策决策</t>
  </si>
  <si>
    <t>A11 政策依据充分性</t>
  </si>
  <si>
    <t>考察该政策是否符合国家和本地区的战略规划、发展目标；是否与部门职责密切相关。</t>
  </si>
  <si>
    <t>充分</t>
  </si>
  <si>
    <t>限定性标准</t>
  </si>
  <si>
    <t>①本政策是否符合国家发展政策和姑苏区战略规划和发展目标；②本政策是否与部门职责范围相符，属于部门履职所需；③政策是否属于公共财政支持范围。①②③各占权重分1/3，如不符合要求，扣除相应权重分。</t>
  </si>
  <si>
    <t>市级政策文件</t>
  </si>
  <si>
    <t>A12 政策需求充分性</t>
  </si>
  <si>
    <t>考察政策的设立是否满足社会发展或公共需要，是否有重大的政策性问题亟待解决，是否与其他政策有交叉重叠。</t>
  </si>
  <si>
    <t>①政策设立是否能满足姑苏区社会发展或公共需要；②政策设立是否能解决法律服务产业发展面临的重大政策性问题；③该政策是否与其他政策有交叉重叠。①②③各占权重分1/3，如不符合要求，扣除相应权重分。</t>
  </si>
  <si>
    <t>市级、区级政策文件</t>
  </si>
  <si>
    <t>A13 政策制定规范性</t>
  </si>
  <si>
    <t>考察政策是否按规定程序制定，是否进行充分的研究、调研、论证与意见征询，所提交文件、材料是否符合相关要求。</t>
  </si>
  <si>
    <t>规范</t>
  </si>
  <si>
    <t>①政策制定前是否经过必要的可行性研究、专家论证、风险评估、绩效评估和公开征求意见等程序；②政策是否按照规定程序申请制定，如经过区政府审批、会议研究决议程序等；③所提交的文件、材料是否符合相关要求。①占权重分50%，②③各占权重分的25%。如不符合要求，扣除相应权重分。</t>
  </si>
  <si>
    <t>较规范</t>
  </si>
  <si>
    <t>政策前期调研、上会、决策文件资料。</t>
  </si>
  <si>
    <t>A14 责任主体明确性</t>
  </si>
  <si>
    <t>考察政策的责任主体是否清晰，是否与其职能、发展规划及需求相适应。</t>
  </si>
  <si>
    <t>明确</t>
  </si>
  <si>
    <t>①政策责任主体清晰；②责任主体与其职能、发展规划及需求相适应。①②各占权重分的50%。如不符合要求，扣除相应权重分。</t>
  </si>
  <si>
    <t>政策文件</t>
  </si>
  <si>
    <t>A2 政策内容</t>
  </si>
  <si>
    <t>A21 政策目标明确性</t>
  </si>
  <si>
    <t>考察政策的预期目标是否清晰、明确、可行。</t>
  </si>
  <si>
    <t>①政策是否制定了总体预期目标，是否清晰、明确、可行；②政策总体预期目标是否按实施年度进行了分解，各年度目标是否保持连续性并通过绩效指标进行了细化量化；③各年度绩效指标是否完整反映了政策实施的核心产出与效果。①②③各占权重分1/3，根据实现情况和程度判断，分别得权重分的100%、80%、60%、40%、20%和0%。</t>
  </si>
  <si>
    <t>较明确</t>
  </si>
  <si>
    <t>政策文件，各年度自评价报告</t>
  </si>
  <si>
    <t>A22 政策内容合理性</t>
  </si>
  <si>
    <t>考察政策对象、范围 、措施等内容是否合理、符合客观实际，是否能支持政策目标的实现。</t>
  </si>
  <si>
    <t>合理</t>
  </si>
  <si>
    <t>①政策是否明确了对象、范围、措施等内容；②政策对象、范围、措施等内容是否合理，是否符合客观实际；③政策采取的措施和分配的资源能支持政策预期目标的实现。①②③各占权重分的1/3，根据实现情况和程度判断，分别得权重分的100%、80%、60%、40%、20%和0%。</t>
  </si>
  <si>
    <t>政策文件、各年预算安排</t>
  </si>
  <si>
    <t>A3 政策配套</t>
  </si>
  <si>
    <t>A31 组织架构完备性</t>
  </si>
  <si>
    <t>考察本政策涉及跨部门、跨层次之间组织分工是否完备</t>
  </si>
  <si>
    <t>完备</t>
  </si>
  <si>
    <t>①是否设立了保障政策实施的组织管理架构；②各参与部门职责分工是否明确。①②各占权重分的50%，根据实现情况和程度判断，分别得权重分的100%、80%、60%、40%、20%和0%。</t>
  </si>
  <si>
    <t>申报程序等相关规定</t>
  </si>
  <si>
    <t>A32 部门协调机制</t>
  </si>
  <si>
    <t>考察本政策涉及的部门是否形成完备的协调机制和工作流程，项目执行中部门协调机制是否发挥作用。</t>
  </si>
  <si>
    <t>健全</t>
  </si>
  <si>
    <t>①是否建立了保障政策实施的跨部门沟通协调机制，是否明确了相应的工作流程；②跨部门沟通协调机制是否运转有效，是否充分发挥作用。①②各占权重分的50%，根据实现情况和程度判断，分别得权重分的100%、80%、60%、40%、20%和0%。</t>
  </si>
  <si>
    <t>A33 政策体系完备性</t>
  </si>
  <si>
    <t>考察政策是否有清晰的层级，各层级之间的政策是否能够有效衔接。</t>
  </si>
  <si>
    <t>①主管部门建立健全的政策配套资金管理制度；②资金管理制度中对资金使用的范围、支出程序、监管、绩效考核规定明确、合法、完整；③主管部门建立健全的政策配套业务管理制度；④业务管理制度中对项目计划、项目申报、复核、审批、公示、事后监管等业务环节规定明确、合法、完整；①②③④各占权重分的25%。根据实现情况和程度判断，分别得权重分的100%、80%、60%、40%、20%和0%。</t>
  </si>
  <si>
    <t>较完备</t>
  </si>
  <si>
    <t>政策文件、基础表</t>
  </si>
  <si>
    <t>B 政策执行</t>
  </si>
  <si>
    <t>B1 规划落实</t>
  </si>
  <si>
    <t>B11 政策落实规划完备性</t>
  </si>
  <si>
    <t>考察政策落实的规划是否完备，政策周期内是否有明确分阶段的执行规划。</t>
  </si>
  <si>
    <t>①政策落实具有完备的规划；②对政策规划在政策周期内有明确分阶段执行计划。①②各占权重分的50%。根据实现情况和程度判断，分别得权重分的100%、80%、60%、40%、20%和0%。</t>
  </si>
  <si>
    <t>B12 政策任务分解到位性</t>
  </si>
  <si>
    <t>考察政策执行的任务是否分解到具体部门、处室、个人。</t>
  </si>
  <si>
    <t>到位</t>
  </si>
  <si>
    <t>①对政策任务分解到相应部门；②对政策任务进一步细分到处室。①②各占权重分的50%。如不符合要求，扣除相应权重分。</t>
  </si>
  <si>
    <t>基础表、相关佐证资料</t>
  </si>
  <si>
    <t>B2 实施执行</t>
  </si>
  <si>
    <t>B21 预算执行率</t>
  </si>
  <si>
    <t>考察项目预算资金的实际执行情况。预算执行率=实际支出金额/（年初预算数+当年使用上年结余、结转及当年预算追加追减数）×100%</t>
  </si>
  <si>
    <t>计划目标</t>
  </si>
  <si>
    <t>预算执行率达97%则得满分，每低于目标值1%扣权重分5%，扣完为止。2023－2025年度占权重分的比例各为1/3。</t>
  </si>
  <si>
    <t>各年预算批复、调整以及支出明细</t>
  </si>
  <si>
    <t>B22 资金使用合规性</t>
  </si>
  <si>
    <t>考察项目资金使用是否符合相关的财务管理制度规定，用以反映和考核项目资金的规范运行情况。</t>
  </si>
  <si>
    <t>合规</t>
  </si>
  <si>
    <t>①是否符合国家财经法规和财务管理制度以及有关专项资金管理办法的规定；②资金的拨付是否有完整的审批程序和手续；③是否符合项目预算批复或合同规定的用途；④是否存在截留、挤占、挪用、虚列支出等情况。每发现一例不符合要求，扣除权重分的20%；如合规性存在严重问题的，本项不得分。</t>
  </si>
  <si>
    <t>支出明细、支付凭证</t>
  </si>
  <si>
    <t>B23 业务活动执行规范性</t>
  </si>
  <si>
    <t>考察政策的相关业务活动执行是否标准、规范。</t>
  </si>
  <si>
    <t>政策执行各环节是否符合业务管理制度要求。每发现一例不符合要求，扣除权重分的20%；如规范性存在严重问题的，本项不得分。</t>
  </si>
  <si>
    <t>管理台账资料</t>
  </si>
  <si>
    <t>B24 扶持政策落地率</t>
  </si>
  <si>
    <t>用以反映和考核扶持政策在具体实施中的落地情况。落地率＝已执行的政策条款/扶持政策总条款数、有实际奖补的明细项目数/扶持政策拟奖补的明细项目数*100%。</t>
  </si>
  <si>
    <t>≥80%</t>
  </si>
  <si>
    <t>行业和经验值</t>
  </si>
  <si>
    <t>达到目标值得满分，每低于目标值1%扣权重分5%，扣完为止。</t>
  </si>
  <si>
    <t>支出明细、基础表</t>
  </si>
  <si>
    <t>B3 保障监管</t>
  </si>
  <si>
    <t>B31 过程监督执行有效性</t>
  </si>
  <si>
    <t>考察政策监督机制在各层级单位得以有效执行情况。过程监督是指部门组织申报到资金拨付这一过程的监督情况。</t>
  </si>
  <si>
    <t>有效</t>
  </si>
  <si>
    <t>①政策是否建立有健全的过程监督管理制度；②执行中是否遵照本监督制度执行。①②各占权重分的50%。如不符合要求，扣除相应权重分。</t>
  </si>
  <si>
    <t>政策相关文件</t>
  </si>
  <si>
    <t>B32 跟踪管理有效性</t>
  </si>
  <si>
    <t>考察政策监督机制在各层级单位得以有效执行情况。跟踪管理是指政策资金拨付后部门对奖补对象按照政策文件实施的跟踪管理情况。</t>
  </si>
  <si>
    <t>①政策是否建立有健全的跟踪管理制度；②执行中是否遵照本管理制度执行。①②各占权重分的50%。根据实现情况和程度判断，分别得权重分的100%、80%、60%、40%、20%和0%。</t>
  </si>
  <si>
    <t>较差</t>
  </si>
  <si>
    <t>管理制度、管理台账</t>
  </si>
  <si>
    <t>B33 责任惩戒有效性</t>
  </si>
  <si>
    <t>考察主管部门在政策执行过程中，对发生的责任事故是否追究并处理。</t>
  </si>
  <si>
    <t>①政策是否建立有健全的责任追究惩戒制度；②执行中是否遵照本追究惩戒制度执行。①②各占权重分的50%。如不符合要求，扣除相应权重分。</t>
  </si>
  <si>
    <t>政策文件、监管台账</t>
  </si>
  <si>
    <t>C 政策产出</t>
  </si>
  <si>
    <t>C1 产出数量</t>
  </si>
  <si>
    <t>C11 律所入驻奖励目标完成率</t>
  </si>
  <si>
    <t>考察律所入驻奖励目标的完成情况。完成率=实际扶持数量/计划扶持数量×100%。</t>
  </si>
  <si>
    <t>2023年-2025年各占权重分的0%、30%、70%。完成目标值的100%～130%得权重分满分，每低于目标值1%扣权重分5%，超过130%的每超过1%扣权重分1%，应设未设年度扶持目标数量的，当年度不得分。</t>
  </si>
  <si>
    <t>C12 优秀法律服务机构奖励目标完成率</t>
  </si>
  <si>
    <t>考察优秀法律服务机构奖励目标的完成情况。完成率=实际扶持数量/计划扶持数量×100%。</t>
  </si>
  <si>
    <t>2023年-2025年各占权重分的40%、0%、60%。完成目标值的100%～130%得权重分满分，每低于目标值1%扣权重分5%，超过130%的每超过1%扣权重分1%，应设未设年度扶持目标数量的，当年度不得分。</t>
  </si>
  <si>
    <t>C13 律所提升发展奖励目标完成率</t>
  </si>
  <si>
    <t>考察律所提升发展奖励目标的完成情况。完成率=实际扶持数量/计划扶持数量×100%。</t>
  </si>
  <si>
    <t>2023年-2025年各占权重分的40%、40%、20%。完成目标值的100%～130%得权重分满分，每低于目标值1%扣权重分5%，超过130%的每超过1%扣权重分1%，应设未设年度扶持目标数量的，当年度不得分。</t>
  </si>
  <si>
    <t>C14 机构做大做强奖励目标完成率</t>
  </si>
  <si>
    <t>考察法律服务机构做大做强奖励目标的完成情况。完成率=实际扶持数量/计划扶持数量×100%。</t>
  </si>
  <si>
    <t>2023年-2025年各占权重分的50%、0%、50%。完成目标值的100%～130%得权重分满分，每低于目标值1%扣权重分5%，超过130%的每超过1%扣权重分1%，应设未设年度扶持目标数量的，当年度不得分。</t>
  </si>
  <si>
    <t>2023年：应设未设目标
2024年：不涉及
2025年：应设未设目标</t>
  </si>
  <si>
    <t>C15 规模化发展奖励目标完成率</t>
  </si>
  <si>
    <t>考察法律服务机构规模化发展奖励目标的完成情况。完成率=实际扶持数量/计划扶持数量×100%。</t>
  </si>
  <si>
    <t>2023年-2025年各占权重分的0%、40%、60%。完成目标值的100%～130%得权重分满分，每低于目标值1%扣权重分5%，超过130%的每超过1%扣权重分1%，应设未设年度扶持目标数量的，当年度不得分。</t>
  </si>
  <si>
    <t>2023年：不涉及
2024年：应设未设目标
2025年：应设未设目标</t>
  </si>
  <si>
    <t>C16 专业特色业务奖励目标完成率</t>
  </si>
  <si>
    <t>考察积极拓展专业特色业务奖励目标的完成情况。完成率=实际扶持数量/计划扶持数量×100%。</t>
  </si>
  <si>
    <t>2023年-2025年各占权重分的50%、40%、10%。完成目标值的100%～130%得权重分满分，每低于目标值1%扣权重分5%，超过130%的每超过1%扣权重分1%，应设未设年度扶持目标数量的，当年度不得分。</t>
  </si>
  <si>
    <t>C17 专业人才引进补助目标完成率</t>
  </si>
  <si>
    <t>考察引进法律服务行业优秀人才补助目标的完成情况。完成率=实际扶持数量/计划扶持数量×100%。</t>
  </si>
  <si>
    <t>2023年-2025年各占权重分的60%、20%、20%。完成目标值的100%～130%得权重分满分，每低于目标值1%扣权重分5%，超过130%的每超过1%扣权重分1%，应设未设年度扶持目标数量的，当年度不得分。</t>
  </si>
  <si>
    <t>2023年：应设未设目标
2024年：100%
2025年：100%</t>
  </si>
  <si>
    <t>C18 青年律师培养补助目标完成率</t>
  </si>
  <si>
    <t>考察鼓励法律服务机构培养青年法律执业人员补助目标的完成情况。完成率=实际扶持数量/计划扶持数量×100%。</t>
  </si>
  <si>
    <t>C2 产出质量</t>
  </si>
  <si>
    <t>C21 奖补对象符合率</t>
  </si>
  <si>
    <t>考察考核奖补对象条件与政策申报要求条件的符合程度。奖补对象符合率＝抽查的符合条件项目数量/抽查的项目数量*100%。</t>
  </si>
  <si>
    <t>达到目标值得满分，每发现一个不符项目扣权重分20%，扣完为止。</t>
  </si>
  <si>
    <t>基础表、申报审核材料</t>
  </si>
  <si>
    <t>C22 奖补标准符合率</t>
  </si>
  <si>
    <t>考察考核主管部门对受奖补项目发放的奖补资金与政策规定的发放标准的符合程度。奖补标准符合率＝抽查的符合标准项目数量/抽查的项目数量*100%。</t>
  </si>
  <si>
    <t>C3 产出时效</t>
  </si>
  <si>
    <t>C31 项目组织申报及时性</t>
  </si>
  <si>
    <t>考核主管部门对项目组织实施工作的及时程度。</t>
  </si>
  <si>
    <t>及时</t>
  </si>
  <si>
    <t>项目组织申报按照计划的时间节点完成得满分，每延迟一个工作日，扣除权重分的5%。如未明确具体时间节点的，根据各节点完成时间判断，分别得权重分的100%、80%、60%、40%、20%和0%。</t>
  </si>
  <si>
    <t>一般</t>
  </si>
  <si>
    <t>C32 项目审核完成及时性</t>
  </si>
  <si>
    <t>考核主管部门对项目开展审核工作的及时完成情况。</t>
  </si>
  <si>
    <t>项目组织审核按照计划的时间节点完成得满分，每延迟一个工作日，扣除权重分的5%。如未明确具体时间节点的,根据各节点完成时间判断，分别得权重分的100%、80%、60%、40%、20%和0%。</t>
  </si>
  <si>
    <t>C33 资金拨付及时性</t>
  </si>
  <si>
    <t>考核主管部门对奖补资金组织拨付工作的及时完成情况。</t>
  </si>
  <si>
    <t>项目组织资金拨付按照计划的时间节点完成得满分，每延迟一个工作日，扣除权重分的5%。如未明确具体时间节点的，根据各节点完成时间判断，分别得权重分的100%、80%、60%、40%、20%和0%。</t>
  </si>
  <si>
    <t>较及时</t>
  </si>
  <si>
    <t>D 政策效益</t>
  </si>
  <si>
    <t>D1 社会效益</t>
  </si>
  <si>
    <t>D11 100人律师事务所培育数量</t>
  </si>
  <si>
    <t>考察到2025年底，区属执业律师人数达到100人以上的律师事务所培育数量是否达到预期。</t>
  </si>
  <si>
    <t>≥1家</t>
  </si>
  <si>
    <t>完成目标值的100%～200%得权重分满分，每低于目标值1%扣权重分5%，超过200%的每超过1%扣权重分1%。</t>
  </si>
  <si>
    <t>2家</t>
  </si>
  <si>
    <t>D12 50人律师事务所培育数量</t>
  </si>
  <si>
    <t>考察到2025年底，区属执业律师人数达到50人以上的律师事务所培育数量是否达到预期。</t>
  </si>
  <si>
    <t>≥3家</t>
  </si>
  <si>
    <t>D13 省级优秀律师事务所创建数量</t>
  </si>
  <si>
    <t>考察到2025年底省级优秀律师事务所创建数量是否达到预期。</t>
  </si>
  <si>
    <t>1家</t>
  </si>
  <si>
    <t>D14 区属执业律师人数</t>
  </si>
  <si>
    <t>考察到2025年底区属执业律师人数是否达到预期，以及2023-2025年各度的增长情况。</t>
  </si>
  <si>
    <t>≥1100人、增长</t>
  </si>
  <si>
    <t>①完成目标值的100%～200%得权重分满分，每低于目标值1%扣权重分5%，超过200%的每超过1%扣权重分1%。②区属执业律师人数较上年增长或持平的得相应分，否则不得分，2023-2025年各占1/3权重分。①②各占50%权重分。</t>
  </si>
  <si>
    <t>1187人
2023年：下降
2024年：增长
2025年：增长</t>
  </si>
  <si>
    <t>D15 研究生以上学历律师人数</t>
  </si>
  <si>
    <t>考察到2025年底区属执业律师中研究生以上学历的占比情况是否达到预期，以及2023-2025各年度研究生以上学历人数的增长情况。占比=2025年底研究生以上学历人数/2025年底执业律师人数*100%。</t>
  </si>
  <si>
    <t>≥40%、增长</t>
  </si>
  <si>
    <t>①学历占比完成目标值的100%～200%得权重分满分，每低于目标值1%扣权重分5%，超过200%的每超过1%扣权重分1%。②区属执业律师中研究生以上学历人数较上年增长或持平的得相应权重分，否则不得分，2023-2025年各占1/3权重分。①②各占50%权重分。</t>
  </si>
  <si>
    <t>28.73%
2023年：无数据
2024年：无法对比
2025年：增长</t>
  </si>
  <si>
    <t>D16 高级职称人才数量</t>
  </si>
  <si>
    <t>考察到2025年底区属执业律师中具有律师高级职称的人数增长情况是否达到预期。增长率=（2025年高级职称人数/2022年底高级职称人数-1）*100%</t>
  </si>
  <si>
    <t>≥35%</t>
  </si>
  <si>
    <t>D17 专业律师人才数量</t>
  </si>
  <si>
    <t>考察到2025年底区属执业律师中专业律师人才占比情况是否达到预期，以及区属执业律师中专业律师人才数量是否逐年增长。占比=2025年底专业律师人数/2025年底执业律师人数*100%。</t>
  </si>
  <si>
    <t>≥10%、增长</t>
  </si>
  <si>
    <t>①完成目标值的100%～200%得权重分满分，每低于目标值1%扣权重分5%，超过200%的每超过1%扣权重分1%。②区属执业律师中专业律师人才数量较上年增长或持平的得相应权重分，否则不得分，2023-2025年各占1/3权重分。①②各占50%权重分。</t>
  </si>
  <si>
    <t xml:space="preserve">无截至2025年的累计数据；
增长
</t>
  </si>
  <si>
    <t>D2 经济效益</t>
  </si>
  <si>
    <t>D21 行业营收规模</t>
  </si>
  <si>
    <t>考察政策实施后，到2025年业务总营收是否达到预期，以及各年增长情况。</t>
  </si>
  <si>
    <t>≥*.*亿元</t>
  </si>
  <si>
    <t>*.*亿元</t>
  </si>
  <si>
    <t>基础表</t>
  </si>
  <si>
    <t>D22 行业营收增长率</t>
  </si>
  <si>
    <t>考察各年整个行业营收规模增长是否达到当年姑苏区服务业GDP增速。增长率＝行业当年营收额/上一年营收额*100%－1。</t>
  </si>
  <si>
    <t>≥区服务业GDP增速</t>
  </si>
  <si>
    <t>完成目标值得满分，每低于目标值1%扣权重分5%。分2023年、2024年和2025年三个年度考核，每年占权重分1/3。（2023年服务业GDP增速为4.6%、2024年服务业GDP增速为5.6%、2025年服务业GDP增速为5.2%）</t>
  </si>
  <si>
    <t>2023年：&lt;区服务业GDP增速
2024年：&lt;区服务业GDP增速
2025年：≥区服务业GDP增速</t>
  </si>
  <si>
    <t>D23 受扶持机构营收增长率</t>
  </si>
  <si>
    <t>考察受扶持机构各年营收的增长率是否达到对应年度服务业GDP增速。增长率＝受扶持机构当年营收额/上一年营收额*100%－1。</t>
  </si>
  <si>
    <t>2023年：≥区服务业GDP增速
2024年：&lt;区服务业GDP增速
2025年：≥区服务业GDP增速</t>
  </si>
  <si>
    <t>D24 规上法律服务机构营收增长率</t>
  </si>
  <si>
    <t>考核规上法律服务机构（营收规模1000万元以上）的营收增长情况。增长率＝规上企业当年营收额/上一年营收额*100%－1。</t>
  </si>
  <si>
    <t>D3 可持续影响</t>
  </si>
  <si>
    <t>D31 政策知晓率</t>
  </si>
  <si>
    <t>考察本区域内的法律服务机构对政策知晓度情况。</t>
  </si>
  <si>
    <t>≥90%</t>
  </si>
  <si>
    <t>达到90%得满分，每低于目标值1%扣权重分5%，扣完为止。</t>
  </si>
  <si>
    <t>问卷调查</t>
  </si>
  <si>
    <t>D32 政策宣传机制</t>
  </si>
  <si>
    <t>用以反映和考核主管部门是否采取相关方式对政策进行宣传。</t>
  </si>
  <si>
    <t>评价考核实施部门是否采取媒体宣传、部门政策宣讲、专家解读等形式进行政策宣传引导。根据实现情况和程度判断，分别得权重分的100%、80%、60%、40%、20%和0%、0%。</t>
  </si>
  <si>
    <t>宣传资料、台账</t>
  </si>
  <si>
    <t>D33 产业发展规划落实情况</t>
  </si>
  <si>
    <t>考察法律服务业产业发展规划落实情况。</t>
  </si>
  <si>
    <t>完成</t>
  </si>
  <si>
    <t>①2023年姑苏法律服务产业园启动区开园运营，引入法律服务相关机构不少于4家；②到2025年姑苏法律服务产业园核心区投入运营，引入法律服务相关机构不少于6家。达成目标得相应权重分，否则不得分。以上两点各站1/2权重分。</t>
  </si>
  <si>
    <t>完成度较好</t>
  </si>
  <si>
    <t>扶持申报明细资料</t>
  </si>
  <si>
    <t>E 满意度</t>
  </si>
  <si>
    <t>E1 满意度</t>
  </si>
  <si>
    <t>E11 受益机构满意度</t>
  </si>
  <si>
    <t>考察享受政策扶持的法律服务机构对政策的满意程度。</t>
  </si>
  <si>
    <t>达到90%为满分，每低于1%扣除 5%权重分，扣完为止。</t>
  </si>
  <si>
    <t>合计</t>
  </si>
  <si>
    <t>通知时间系统，政府机制</t>
  </si>
  <si>
    <t>申报时间、</t>
  </si>
  <si>
    <t>一、核心评价思路</t>
  </si>
  <si>
    <t>小所，苏州市整体的律所的发展情况？业务侧重</t>
  </si>
  <si>
    <r>
      <rPr>
        <sz val="10"/>
        <color theme="1"/>
        <rFont val="宋体"/>
        <charset val="134"/>
      </rPr>
      <t>本次绩效评价的总体目标是：</t>
    </r>
    <r>
      <rPr>
        <b/>
        <sz val="10"/>
        <color theme="1"/>
        <rFont val="宋体"/>
        <charset val="134"/>
      </rPr>
      <t>制定一套科学、严谨、能够发现真实问题（而非走过场）的评价方案，避免评价结果出现</t>
    </r>
    <r>
      <rPr>
        <b/>
        <sz val="10"/>
        <color theme="1"/>
        <rFont val="Calibri"/>
        <charset val="134"/>
      </rPr>
      <t>“</t>
    </r>
    <r>
      <rPr>
        <b/>
        <sz val="10"/>
        <color theme="1"/>
        <rFont val="宋体"/>
        <charset val="134"/>
      </rPr>
      <t>九十几分</t>
    </r>
    <r>
      <rPr>
        <b/>
        <sz val="10"/>
        <color theme="1"/>
        <rFont val="Calibri"/>
        <charset val="134"/>
      </rPr>
      <t>”</t>
    </r>
    <r>
      <rPr>
        <b/>
        <sz val="10"/>
        <color theme="1"/>
        <rFont val="宋体"/>
        <charset val="134"/>
      </rPr>
      <t>的表面高分，真正找出政策执行中的短板。</t>
    </r>
  </si>
  <si>
    <t>时间：不可重复享受？要先市级开展再到区里。</t>
  </si>
  <si>
    <r>
      <rPr>
        <b/>
        <sz val="10"/>
        <color theme="1"/>
        <rFont val="Calibri"/>
        <charset val="134"/>
      </rPr>
      <t xml:space="preserve">1. </t>
    </r>
    <r>
      <rPr>
        <b/>
        <sz val="10"/>
        <color theme="1"/>
        <rFont val="宋体"/>
        <charset val="134"/>
      </rPr>
      <t>明确</t>
    </r>
    <r>
      <rPr>
        <b/>
        <sz val="10"/>
        <color theme="1"/>
        <rFont val="Calibri"/>
        <charset val="134"/>
      </rPr>
      <t>“</t>
    </r>
    <r>
      <rPr>
        <b/>
        <sz val="10"/>
        <color theme="1"/>
        <rFont val="宋体"/>
        <charset val="134"/>
      </rPr>
      <t>产出</t>
    </r>
    <r>
      <rPr>
        <b/>
        <sz val="10"/>
        <color theme="1"/>
        <rFont val="Calibri"/>
        <charset val="134"/>
      </rPr>
      <t>”</t>
    </r>
    <r>
      <rPr>
        <b/>
        <sz val="10"/>
        <color theme="1"/>
        <rFont val="宋体"/>
        <charset val="134"/>
      </rPr>
      <t>与</t>
    </r>
    <r>
      <rPr>
        <b/>
        <sz val="10"/>
        <color theme="1"/>
        <rFont val="Calibri"/>
        <charset val="134"/>
      </rPr>
      <t>“</t>
    </r>
    <r>
      <rPr>
        <b/>
        <sz val="10"/>
        <color theme="1"/>
        <rFont val="宋体"/>
        <charset val="134"/>
      </rPr>
      <t>效益</t>
    </r>
    <r>
      <rPr>
        <b/>
        <sz val="10"/>
        <color theme="1"/>
        <rFont val="Calibri"/>
        <charset val="134"/>
      </rPr>
      <t>”</t>
    </r>
    <r>
      <rPr>
        <b/>
        <sz val="10"/>
        <color theme="1"/>
        <rFont val="宋体"/>
        <charset val="134"/>
      </rPr>
      <t>的区分</t>
    </r>
  </si>
  <si>
    <t>季度巡查，会议，提示，投诉受理，全面巡查，有巡查机制和年审材料。</t>
  </si>
  <si>
    <t>审查、年审、执业惩戒</t>
  </si>
  <si>
    <t>类别</t>
  </si>
  <si>
    <t>定义</t>
  </si>
  <si>
    <t>示例</t>
  </si>
  <si>
    <t>资金监管：集资</t>
  </si>
  <si>
    <t>产出</t>
  </si>
  <si>
    <r>
      <rPr>
        <sz val="10"/>
        <color theme="1"/>
        <rFont val="宋体"/>
        <charset val="134"/>
      </rPr>
      <t>财政资金直接、立刻产生的结果（</t>
    </r>
    <r>
      <rPr>
        <sz val="10"/>
        <color theme="1"/>
        <rFont val="Calibri"/>
        <charset val="134"/>
      </rPr>
      <t>“</t>
    </r>
    <r>
      <rPr>
        <sz val="10"/>
        <color theme="1"/>
        <rFont val="宋体"/>
        <charset val="134"/>
      </rPr>
      <t>花钱直接买到的东西</t>
    </r>
    <r>
      <rPr>
        <sz val="10"/>
        <color theme="1"/>
        <rFont val="Calibri"/>
        <charset val="134"/>
      </rPr>
      <t>”</t>
    </r>
    <r>
      <rPr>
        <sz val="10"/>
        <color theme="1"/>
        <rFont val="宋体"/>
        <charset val="134"/>
      </rPr>
      <t>）</t>
    </r>
  </si>
  <si>
    <t>补贴了多少家机构、发放了多少金额、完成了多少次评审</t>
  </si>
  <si>
    <t>政策不顺畅的地方：监管？</t>
  </si>
  <si>
    <t>效益</t>
  </si>
  <si>
    <r>
      <rPr>
        <sz val="10"/>
        <color theme="1"/>
        <rFont val="宋体"/>
        <charset val="134"/>
      </rPr>
      <t>资金投入后经过一段时间产生的长期效果和影响（</t>
    </r>
    <r>
      <rPr>
        <sz val="10"/>
        <color theme="1"/>
        <rFont val="Calibri"/>
        <charset val="134"/>
      </rPr>
      <t>“</t>
    </r>
    <r>
      <rPr>
        <sz val="10"/>
        <color theme="1"/>
        <rFont val="宋体"/>
        <charset val="134"/>
      </rPr>
      <t>花钱希望达到的最终目的</t>
    </r>
    <r>
      <rPr>
        <sz val="10"/>
        <color theme="1"/>
        <rFont val="Calibri"/>
        <charset val="134"/>
      </rPr>
      <t>”</t>
    </r>
    <r>
      <rPr>
        <sz val="10"/>
        <color theme="1"/>
        <rFont val="宋体"/>
        <charset val="134"/>
      </rPr>
      <t>）</t>
    </r>
  </si>
  <si>
    <t>行业规模增长、机构营收提升、人才结构优化</t>
  </si>
  <si>
    <t>有弹性空间。</t>
  </si>
  <si>
    <r>
      <rPr>
        <b/>
        <sz val="10"/>
        <color theme="1"/>
        <rFont val="Calibri"/>
        <charset val="134"/>
      </rPr>
      <t xml:space="preserve">2. </t>
    </r>
    <r>
      <rPr>
        <b/>
        <sz val="10"/>
        <color theme="1"/>
        <rFont val="宋体"/>
        <charset val="134"/>
      </rPr>
      <t>数据驱动，指标先行</t>
    </r>
  </si>
  <si>
    <r>
      <rPr>
        <b/>
        <sz val="10"/>
        <color theme="1"/>
        <rFont val="宋体"/>
        <charset val="134"/>
      </rPr>
      <t>先设计基础数据收集表</t>
    </r>
    <r>
      <rPr>
        <sz val="10"/>
        <color theme="1"/>
        <rFont val="宋体"/>
        <charset val="134"/>
      </rPr>
      <t>：在设定指标前，必须先明确需要哪些数据，并向被评价单位（司法局）索取。指标必须基于</t>
    </r>
    <r>
      <rPr>
        <sz val="10"/>
        <color theme="1"/>
        <rFont val="Calibri"/>
        <charset val="134"/>
      </rPr>
      <t>“</t>
    </r>
    <r>
      <rPr>
        <sz val="10"/>
        <color theme="1"/>
        <rFont val="宋体"/>
        <charset val="134"/>
      </rPr>
      <t>可获取、可验证</t>
    </r>
    <r>
      <rPr>
        <sz val="10"/>
        <color theme="1"/>
        <rFont val="Calibri"/>
        <charset val="134"/>
      </rPr>
      <t>”</t>
    </r>
    <r>
      <rPr>
        <sz val="10"/>
        <color theme="1"/>
        <rFont val="宋体"/>
        <charset val="134"/>
      </rPr>
      <t>的数据。</t>
    </r>
  </si>
  <si>
    <t>百人所，年审数据。。。</t>
  </si>
  <si>
    <r>
      <rPr>
        <b/>
        <sz val="10"/>
        <color theme="1"/>
        <rFont val="宋体"/>
        <charset val="134"/>
      </rPr>
      <t>量化指标必须有出处</t>
    </r>
    <r>
      <rPr>
        <sz val="10"/>
        <color theme="1"/>
        <rFont val="宋体"/>
        <charset val="134"/>
      </rPr>
      <t>：效益指标的目标值（如增长率、占比）必须有明确来源（市</t>
    </r>
    <r>
      <rPr>
        <sz val="10"/>
        <color theme="1"/>
        <rFont val="Calibri"/>
        <charset val="134"/>
      </rPr>
      <t>/</t>
    </r>
    <r>
      <rPr>
        <sz val="10"/>
        <color theme="1"/>
        <rFont val="宋体"/>
        <charset val="134"/>
      </rPr>
      <t>区级</t>
    </r>
    <r>
      <rPr>
        <sz val="10"/>
        <color theme="1"/>
        <rFont val="Calibri"/>
        <charset val="134"/>
      </rPr>
      <t>“</t>
    </r>
    <r>
      <rPr>
        <sz val="10"/>
        <color theme="1"/>
        <rFont val="宋体"/>
        <charset val="134"/>
      </rPr>
      <t>十四五</t>
    </r>
    <r>
      <rPr>
        <sz val="10"/>
        <color theme="1"/>
        <rFont val="Calibri"/>
        <charset val="134"/>
      </rPr>
      <t>”</t>
    </r>
    <r>
      <rPr>
        <sz val="10"/>
        <color theme="1"/>
        <rFont val="宋体"/>
        <charset val="134"/>
      </rPr>
      <t>规划、三年行动计划、上级文件或行业平均水平）。</t>
    </r>
  </si>
  <si>
    <r>
      <rPr>
        <b/>
        <sz val="10"/>
        <color theme="1"/>
        <rFont val="Calibri"/>
        <charset val="134"/>
      </rPr>
      <t xml:space="preserve">3. </t>
    </r>
    <r>
      <rPr>
        <b/>
        <sz val="10"/>
        <color theme="1"/>
        <rFont val="宋体"/>
        <charset val="134"/>
      </rPr>
      <t>带着</t>
    </r>
    <r>
      <rPr>
        <b/>
        <sz val="10"/>
        <color theme="1"/>
        <rFont val="Calibri"/>
        <charset val="134"/>
      </rPr>
      <t>“</t>
    </r>
    <r>
      <rPr>
        <b/>
        <sz val="10"/>
        <color theme="1"/>
        <rFont val="宋体"/>
        <charset val="134"/>
      </rPr>
      <t>找问题</t>
    </r>
    <r>
      <rPr>
        <b/>
        <sz val="10"/>
        <color theme="1"/>
        <rFont val="Calibri"/>
        <charset val="134"/>
      </rPr>
      <t>”</t>
    </r>
    <r>
      <rPr>
        <b/>
        <sz val="10"/>
        <color theme="1"/>
        <rFont val="宋体"/>
        <charset val="134"/>
      </rPr>
      <t>的思维设计指标</t>
    </r>
  </si>
  <si>
    <t>主动寻找政策的潜在问题点，并将其转化为扣分指标：</t>
  </si>
  <si>
    <t>政策条款落地率低</t>
  </si>
  <si>
    <t>申报、审核、资金拨付不及时</t>
  </si>
  <si>
    <t>奖补对象不符合要求</t>
  </si>
  <si>
    <t>缺乏配套实施细则</t>
  </si>
  <si>
    <t>企业拿到补贴后外迁</t>
  </si>
  <si>
    <t>二、方案内容与基础数据层面修改要点</t>
  </si>
  <si>
    <r>
      <rPr>
        <b/>
        <sz val="10"/>
        <color theme="1"/>
        <rFont val="Calibri"/>
        <charset val="134"/>
      </rPr>
      <t xml:space="preserve">2.1 </t>
    </r>
    <r>
      <rPr>
        <b/>
        <sz val="10"/>
        <color theme="1"/>
        <rFont val="宋体"/>
        <charset val="134"/>
      </rPr>
      <t>补充政策实施规模与范围</t>
    </r>
  </si>
  <si>
    <r>
      <rPr>
        <sz val="10"/>
        <color theme="1"/>
        <rFont val="宋体"/>
        <charset val="134"/>
      </rPr>
      <t>梳理政策</t>
    </r>
    <r>
      <rPr>
        <sz val="10"/>
        <color theme="1"/>
        <rFont val="Calibri"/>
        <charset val="134"/>
      </rPr>
      <t>3</t>
    </r>
    <r>
      <rPr>
        <sz val="10"/>
        <color theme="1"/>
        <rFont val="宋体"/>
        <charset val="134"/>
      </rPr>
      <t>年来的总扶持对象、总金额。</t>
    </r>
  </si>
  <si>
    <r>
      <rPr>
        <b/>
        <sz val="10"/>
        <color theme="1"/>
        <rFont val="宋体"/>
        <charset val="134"/>
      </rPr>
      <t>严格按照政策的</t>
    </r>
    <r>
      <rPr>
        <b/>
        <sz val="10"/>
        <color theme="1"/>
        <rFont val="Calibri"/>
        <charset val="134"/>
      </rPr>
      <t>9</t>
    </r>
    <r>
      <rPr>
        <b/>
        <sz val="10"/>
        <color theme="1"/>
        <rFont val="宋体"/>
        <charset val="134"/>
      </rPr>
      <t>个方面（剔除第</t>
    </r>
    <r>
      <rPr>
        <b/>
        <sz val="10"/>
        <color theme="1"/>
        <rFont val="Calibri"/>
        <charset val="134"/>
      </rPr>
      <t>7</t>
    </r>
    <r>
      <rPr>
        <b/>
        <sz val="10"/>
        <color theme="1"/>
        <rFont val="宋体"/>
        <charset val="134"/>
      </rPr>
      <t>项不涉及资金的）</t>
    </r>
    <r>
      <rPr>
        <sz val="10"/>
        <color theme="1"/>
        <rFont val="宋体"/>
        <charset val="134"/>
      </rPr>
      <t>，分年度、分项统计扶持的</t>
    </r>
    <r>
      <rPr>
        <b/>
        <sz val="10"/>
        <color theme="1"/>
        <rFont val="宋体"/>
        <charset val="134"/>
      </rPr>
      <t>机构数量</t>
    </r>
    <r>
      <rPr>
        <sz val="10"/>
        <color theme="1"/>
        <rFont val="宋体"/>
        <charset val="134"/>
      </rPr>
      <t>和</t>
    </r>
    <r>
      <rPr>
        <b/>
        <sz val="10"/>
        <color theme="1"/>
        <rFont val="宋体"/>
        <charset val="134"/>
      </rPr>
      <t>金额</t>
    </r>
    <r>
      <rPr>
        <sz val="10"/>
        <color theme="1"/>
        <rFont val="宋体"/>
        <charset val="134"/>
      </rPr>
      <t>。</t>
    </r>
  </si>
  <si>
    <t>此项工作是后续设指标、定权重的根本依据。</t>
  </si>
  <si>
    <r>
      <rPr>
        <b/>
        <sz val="10"/>
        <color theme="1"/>
        <rFont val="Calibri"/>
        <charset val="134"/>
      </rPr>
      <t xml:space="preserve">2.2 </t>
    </r>
    <r>
      <rPr>
        <b/>
        <sz val="10"/>
        <color theme="1"/>
        <rFont val="宋体"/>
        <charset val="134"/>
      </rPr>
      <t>细化项目管理流程</t>
    </r>
  </si>
  <si>
    <t>工作内容</t>
  </si>
  <si>
    <t>具体要求</t>
  </si>
  <si>
    <t>明确职责分工</t>
  </si>
  <si>
    <t>司法局具体负责处室及其职责</t>
  </si>
  <si>
    <t>梳理完整流程</t>
  </si>
  <si>
    <r>
      <rPr>
        <sz val="10"/>
        <color theme="1"/>
        <rFont val="宋体"/>
        <charset val="134"/>
      </rPr>
      <t>申报</t>
    </r>
    <r>
      <rPr>
        <sz val="10"/>
        <color theme="1"/>
        <rFont val="Calibri"/>
        <charset val="134"/>
      </rPr>
      <t xml:space="preserve"> → </t>
    </r>
    <r>
      <rPr>
        <sz val="10"/>
        <color theme="1"/>
        <rFont val="宋体"/>
        <charset val="134"/>
      </rPr>
      <t>审核</t>
    </r>
    <r>
      <rPr>
        <sz val="10"/>
        <color theme="1"/>
        <rFont val="Calibri"/>
        <charset val="134"/>
      </rPr>
      <t xml:space="preserve"> → </t>
    </r>
    <r>
      <rPr>
        <sz val="10"/>
        <color theme="1"/>
        <rFont val="宋体"/>
        <charset val="134"/>
      </rPr>
      <t>公示</t>
    </r>
    <r>
      <rPr>
        <sz val="10"/>
        <color theme="1"/>
        <rFont val="Calibri"/>
        <charset val="134"/>
      </rPr>
      <t xml:space="preserve"> → </t>
    </r>
    <r>
      <rPr>
        <sz val="10"/>
        <color theme="1"/>
        <rFont val="宋体"/>
        <charset val="134"/>
      </rPr>
      <t>资金拨付，记录每个环节的具体时间节点（如几月发通知、几月完成审核）</t>
    </r>
  </si>
  <si>
    <t>核查配套制度</t>
  </si>
  <si>
    <r>
      <rPr>
        <sz val="10"/>
        <color theme="1"/>
        <rFont val="宋体"/>
        <charset val="134"/>
      </rPr>
      <t>是否有</t>
    </r>
    <r>
      <rPr>
        <b/>
        <sz val="10"/>
        <color theme="1"/>
        <rFont val="宋体"/>
        <charset val="134"/>
      </rPr>
      <t>实施细则</t>
    </r>
    <r>
      <rPr>
        <sz val="10"/>
        <color theme="1"/>
        <rFont val="宋体"/>
        <charset val="134"/>
      </rPr>
      <t>？是否明确</t>
    </r>
    <r>
      <rPr>
        <sz val="10"/>
        <color theme="1"/>
        <rFont val="Calibri"/>
        <charset val="134"/>
      </rPr>
      <t>“</t>
    </r>
    <r>
      <rPr>
        <sz val="10"/>
        <color theme="1"/>
        <rFont val="宋体"/>
        <charset val="134"/>
      </rPr>
      <t>国家级荣誉</t>
    </r>
    <r>
      <rPr>
        <sz val="10"/>
        <color theme="1"/>
        <rFont val="Calibri"/>
        <charset val="134"/>
      </rPr>
      <t>”</t>
    </r>
    <r>
      <rPr>
        <sz val="10"/>
        <color theme="1"/>
        <rFont val="宋体"/>
        <charset val="134"/>
      </rPr>
      <t>、</t>
    </r>
    <r>
      <rPr>
        <sz val="10"/>
        <color theme="1"/>
        <rFont val="Calibri"/>
        <charset val="134"/>
      </rPr>
      <t>“</t>
    </r>
    <r>
      <rPr>
        <sz val="10"/>
        <color theme="1"/>
        <rFont val="宋体"/>
        <charset val="134"/>
      </rPr>
      <t>省级优秀</t>
    </r>
    <r>
      <rPr>
        <sz val="10"/>
        <color theme="1"/>
        <rFont val="Calibri"/>
        <charset val="134"/>
      </rPr>
      <t>”</t>
    </r>
    <r>
      <rPr>
        <sz val="10"/>
        <color theme="1"/>
        <rFont val="宋体"/>
        <charset val="134"/>
      </rPr>
      <t>、</t>
    </r>
    <r>
      <rPr>
        <sz val="10"/>
        <color theme="1"/>
        <rFont val="Calibri"/>
        <charset val="134"/>
      </rPr>
      <t>“</t>
    </r>
    <r>
      <rPr>
        <sz val="10"/>
        <color theme="1"/>
        <rFont val="宋体"/>
        <charset val="134"/>
      </rPr>
      <t>专家评审规则</t>
    </r>
    <r>
      <rPr>
        <sz val="10"/>
        <color theme="1"/>
        <rFont val="Calibri"/>
        <charset val="134"/>
      </rPr>
      <t>”</t>
    </r>
    <r>
      <rPr>
        <sz val="10"/>
        <color theme="1"/>
        <rFont val="宋体"/>
        <charset val="134"/>
      </rPr>
      <t>、</t>
    </r>
    <r>
      <rPr>
        <sz val="10"/>
        <color theme="1"/>
        <rFont val="Calibri"/>
        <charset val="134"/>
      </rPr>
      <t>“</t>
    </r>
    <r>
      <rPr>
        <sz val="10"/>
        <color theme="1"/>
        <rFont val="宋体"/>
        <charset val="134"/>
      </rPr>
      <t>存量机构如何适用新机构标准</t>
    </r>
    <r>
      <rPr>
        <sz val="10"/>
        <color theme="1"/>
        <rFont val="Calibri"/>
        <charset val="134"/>
      </rPr>
      <t>”</t>
    </r>
    <r>
      <rPr>
        <sz val="10"/>
        <color theme="1"/>
        <rFont val="宋体"/>
        <charset val="134"/>
      </rPr>
      <t>等？</t>
    </r>
  </si>
  <si>
    <r>
      <rPr>
        <b/>
        <sz val="10"/>
        <color theme="1"/>
        <rFont val="Calibri"/>
        <charset val="134"/>
      </rPr>
      <t xml:space="preserve">2.3 </t>
    </r>
    <r>
      <rPr>
        <b/>
        <sz val="10"/>
        <color theme="1"/>
        <rFont val="宋体"/>
        <charset val="134"/>
      </rPr>
      <t>完善总体目标与分年度目标</t>
    </r>
  </si>
  <si>
    <r>
      <rPr>
        <sz val="10"/>
        <color theme="1"/>
        <rFont val="宋体"/>
        <charset val="134"/>
      </rPr>
      <t>当前</t>
    </r>
    <r>
      <rPr>
        <sz val="10"/>
        <color theme="1"/>
        <rFont val="Calibri"/>
        <charset val="134"/>
      </rPr>
      <t>“</t>
    </r>
    <r>
      <rPr>
        <sz val="10"/>
        <color theme="1"/>
        <rFont val="宋体"/>
        <charset val="134"/>
      </rPr>
      <t>三句话</t>
    </r>
    <r>
      <rPr>
        <sz val="10"/>
        <color theme="1"/>
        <rFont val="Calibri"/>
        <charset val="134"/>
      </rPr>
      <t>”</t>
    </r>
    <r>
      <rPr>
        <sz val="10"/>
        <color theme="1"/>
        <rFont val="宋体"/>
        <charset val="134"/>
      </rPr>
      <t>的总目标过于单薄。</t>
    </r>
  </si>
  <si>
    <t>需查阅以下材料，补充更充实的定量、定性目标：</t>
  </si>
  <si>
    <t>项目事前评估报告</t>
  </si>
  <si>
    <r>
      <rPr>
        <sz val="10"/>
        <color theme="1"/>
        <rFont val="宋体"/>
        <charset val="134"/>
      </rPr>
      <t>分年度（</t>
    </r>
    <r>
      <rPr>
        <sz val="10"/>
        <color theme="1"/>
        <rFont val="Calibri"/>
        <charset val="134"/>
      </rPr>
      <t>23-25</t>
    </r>
    <r>
      <rPr>
        <sz val="10"/>
        <color theme="1"/>
        <rFont val="宋体"/>
        <charset val="134"/>
      </rPr>
      <t>年）绩效目标申报表</t>
    </r>
  </si>
  <si>
    <t>分年度绩效自评表</t>
  </si>
  <si>
    <r>
      <rPr>
        <b/>
        <sz val="10"/>
        <color theme="1"/>
        <rFont val="Calibri"/>
        <charset val="134"/>
      </rPr>
      <t xml:space="preserve">2.4 </t>
    </r>
    <r>
      <rPr>
        <b/>
        <sz val="10"/>
        <color theme="1"/>
        <rFont val="宋体"/>
        <charset val="134"/>
      </rPr>
      <t>重新设计基础数据表</t>
    </r>
  </si>
  <si>
    <t>立即设计一份详细的基础数据需求表，向司法局索取，至少包括：</t>
  </si>
  <si>
    <t>数据类别</t>
  </si>
  <si>
    <t>具体内容</t>
  </si>
  <si>
    <r>
      <rPr>
        <sz val="10"/>
        <color theme="1"/>
        <rFont val="宋体"/>
        <charset val="134"/>
      </rPr>
      <t>行业基础数据（</t>
    </r>
    <r>
      <rPr>
        <sz val="10"/>
        <color theme="1"/>
        <rFont val="Calibri"/>
        <charset val="134"/>
      </rPr>
      <t>2022-2025</t>
    </r>
    <r>
      <rPr>
        <sz val="10"/>
        <color theme="1"/>
        <rFont val="宋体"/>
        <charset val="134"/>
      </rPr>
      <t>）</t>
    </r>
  </si>
  <si>
    <t>机构总数、总营收、总执业律师人数、研究生以上学历人数、高级职称人数</t>
  </si>
  <si>
    <t>政策执行数据</t>
  </si>
  <si>
    <t>各年度扶持的企业名单、所依据的政策条款、补贴金额</t>
  </si>
  <si>
    <t>荣誉获得情况</t>
  </si>
  <si>
    <r>
      <rPr>
        <sz val="10"/>
        <color theme="1"/>
        <rFont val="宋体"/>
        <charset val="134"/>
      </rPr>
      <t>获得</t>
    </r>
    <r>
      <rPr>
        <sz val="10"/>
        <color theme="1"/>
        <rFont val="Calibri"/>
        <charset val="134"/>
      </rPr>
      <t>“</t>
    </r>
    <r>
      <rPr>
        <sz val="10"/>
        <color theme="1"/>
        <rFont val="宋体"/>
        <charset val="134"/>
      </rPr>
      <t>国家级</t>
    </r>
    <r>
      <rPr>
        <sz val="10"/>
        <color theme="1"/>
        <rFont val="Calibri"/>
        <charset val="134"/>
      </rPr>
      <t>/</t>
    </r>
    <r>
      <rPr>
        <sz val="10"/>
        <color theme="1"/>
        <rFont val="宋体"/>
        <charset val="134"/>
      </rPr>
      <t>省级优秀律所</t>
    </r>
    <r>
      <rPr>
        <sz val="10"/>
        <color theme="1"/>
        <rFont val="Calibri"/>
        <charset val="134"/>
      </rPr>
      <t>”</t>
    </r>
    <r>
      <rPr>
        <sz val="10"/>
        <color theme="1"/>
        <rFont val="宋体"/>
        <charset val="134"/>
      </rPr>
      <t>等荣誉的机构名单及变化</t>
    </r>
  </si>
  <si>
    <t>产业园入驻情况</t>
  </si>
  <si>
    <t>入驻法律服务产业园的机构名单及变化</t>
  </si>
  <si>
    <t>三、指标体系层面修改要点</t>
  </si>
  <si>
    <r>
      <rPr>
        <b/>
        <sz val="10"/>
        <color theme="1"/>
        <rFont val="Calibri"/>
        <charset val="134"/>
      </rPr>
      <t xml:space="preserve">3.1 </t>
    </r>
    <r>
      <rPr>
        <b/>
        <sz val="10"/>
        <color theme="1"/>
        <rFont val="宋体"/>
        <charset val="134"/>
      </rPr>
      <t>一级指标结构（调整为</t>
    </r>
    <r>
      <rPr>
        <b/>
        <sz val="10"/>
        <color theme="1"/>
        <rFont val="Calibri"/>
        <charset val="134"/>
      </rPr>
      <t>5</t>
    </r>
    <r>
      <rPr>
        <b/>
        <sz val="10"/>
        <color theme="1"/>
        <rFont val="宋体"/>
        <charset val="134"/>
      </rPr>
      <t>个）</t>
    </r>
  </si>
  <si>
    <r>
      <rPr>
        <sz val="10"/>
        <color theme="1"/>
        <rFont val="宋体"/>
        <charset val="134"/>
      </rPr>
      <t>政策制定</t>
    </r>
    <r>
      <rPr>
        <sz val="10"/>
        <color theme="1"/>
        <rFont val="Calibri"/>
        <charset val="134"/>
      </rPr>
      <t xml:space="preserve"> → </t>
    </r>
    <r>
      <rPr>
        <sz val="10"/>
        <color theme="1"/>
        <rFont val="宋体"/>
        <charset val="134"/>
      </rPr>
      <t>政策执行</t>
    </r>
    <r>
      <rPr>
        <sz val="10"/>
        <color theme="1"/>
        <rFont val="Calibri"/>
        <charset val="134"/>
      </rPr>
      <t xml:space="preserve"> → </t>
    </r>
    <r>
      <rPr>
        <sz val="10"/>
        <color theme="1"/>
        <rFont val="宋体"/>
        <charset val="134"/>
      </rPr>
      <t>政策产出</t>
    </r>
    <r>
      <rPr>
        <sz val="10"/>
        <color theme="1"/>
        <rFont val="Calibri"/>
        <charset val="134"/>
      </rPr>
      <t xml:space="preserve"> → </t>
    </r>
    <r>
      <rPr>
        <sz val="10"/>
        <color theme="1"/>
        <rFont val="宋体"/>
        <charset val="134"/>
      </rPr>
      <t>政策效益</t>
    </r>
    <r>
      <rPr>
        <sz val="10"/>
        <color theme="1"/>
        <rFont val="Calibri"/>
        <charset val="134"/>
      </rPr>
      <t xml:space="preserve"> → </t>
    </r>
    <r>
      <rPr>
        <sz val="10"/>
        <color theme="1"/>
        <rFont val="宋体"/>
        <charset val="134"/>
      </rPr>
      <t>满意度</t>
    </r>
  </si>
  <si>
    <r>
      <rPr>
        <b/>
        <sz val="10"/>
        <color theme="1"/>
        <rFont val="Calibri"/>
        <charset val="134"/>
      </rPr>
      <t xml:space="preserve">3.2 </t>
    </r>
    <r>
      <rPr>
        <b/>
        <sz val="10"/>
        <color theme="1"/>
        <rFont val="宋体"/>
        <charset val="134"/>
      </rPr>
      <t>产出指标</t>
    </r>
  </si>
  <si>
    <r>
      <rPr>
        <b/>
        <sz val="10"/>
        <color theme="1"/>
        <rFont val="黑体"/>
        <charset val="134"/>
      </rPr>
      <t>（</t>
    </r>
    <r>
      <rPr>
        <b/>
        <sz val="10"/>
        <color theme="1"/>
        <rFont val="Arial"/>
        <charset val="134"/>
      </rPr>
      <t>1</t>
    </r>
    <r>
      <rPr>
        <b/>
        <sz val="10"/>
        <color theme="1"/>
        <rFont val="黑体"/>
        <charset val="134"/>
      </rPr>
      <t>）数量指标</t>
    </r>
  </si>
  <si>
    <r>
      <rPr>
        <sz val="10"/>
        <color theme="1"/>
        <rFont val="宋体"/>
        <charset val="134"/>
      </rPr>
      <t>按政策有资金支出的</t>
    </r>
    <r>
      <rPr>
        <b/>
        <sz val="10"/>
        <color theme="1"/>
        <rFont val="Calibri"/>
        <charset val="134"/>
      </rPr>
      <t>8</t>
    </r>
    <r>
      <rPr>
        <b/>
        <sz val="10"/>
        <color theme="1"/>
        <rFont val="宋体"/>
        <charset val="134"/>
      </rPr>
      <t>个方面</t>
    </r>
    <r>
      <rPr>
        <sz val="10"/>
        <color theme="1"/>
        <rFont val="宋体"/>
        <charset val="134"/>
      </rPr>
      <t>分别设立三级指标。</t>
    </r>
  </si>
  <si>
    <r>
      <rPr>
        <sz val="10"/>
        <color theme="1"/>
        <rFont val="宋体"/>
        <charset val="134"/>
      </rPr>
      <t>每个指标的</t>
    </r>
    <r>
      <rPr>
        <b/>
        <sz val="10"/>
        <color theme="1"/>
        <rFont val="宋体"/>
        <charset val="134"/>
      </rPr>
      <t>权重</t>
    </r>
    <r>
      <rPr>
        <sz val="10"/>
        <color theme="1"/>
        <rFont val="宋体"/>
        <charset val="134"/>
      </rPr>
      <t>根据该方面</t>
    </r>
    <r>
      <rPr>
        <sz val="10"/>
        <color theme="1"/>
        <rFont val="Calibri"/>
        <charset val="134"/>
      </rPr>
      <t>3</t>
    </r>
    <r>
      <rPr>
        <sz val="10"/>
        <color theme="1"/>
        <rFont val="宋体"/>
        <charset val="134"/>
      </rPr>
      <t>年合计资金占比确定。</t>
    </r>
  </si>
  <si>
    <r>
      <rPr>
        <sz val="10"/>
        <color theme="1"/>
        <rFont val="宋体"/>
        <charset val="134"/>
      </rPr>
      <t>目标值：</t>
    </r>
    <r>
      <rPr>
        <b/>
        <sz val="10"/>
        <color theme="1"/>
        <rFont val="宋体"/>
        <charset val="134"/>
      </rPr>
      <t>扶持计划完成率（</t>
    </r>
    <r>
      <rPr>
        <b/>
        <sz val="10"/>
        <color theme="1"/>
        <rFont val="Calibri"/>
        <charset val="134"/>
      </rPr>
      <t>100%</t>
    </r>
    <r>
      <rPr>
        <b/>
        <sz val="10"/>
        <color theme="1"/>
        <rFont val="宋体"/>
        <charset val="134"/>
      </rPr>
      <t>）</t>
    </r>
    <r>
      <rPr>
        <sz val="10"/>
        <color theme="1"/>
        <rFont val="宋体"/>
        <charset val="134"/>
      </rPr>
      <t>，数据来源于各年度绩效目标申报表。</t>
    </r>
  </si>
  <si>
    <t>需按年度，根据各年度资金占比再细分权重。</t>
  </si>
  <si>
    <r>
      <rPr>
        <b/>
        <sz val="10"/>
        <color theme="1"/>
        <rFont val="黑体"/>
        <charset val="134"/>
      </rPr>
      <t>（</t>
    </r>
    <r>
      <rPr>
        <b/>
        <sz val="10"/>
        <color theme="1"/>
        <rFont val="Arial"/>
        <charset val="134"/>
      </rPr>
      <t>2</t>
    </r>
    <r>
      <rPr>
        <b/>
        <sz val="10"/>
        <color theme="1"/>
        <rFont val="黑体"/>
        <charset val="134"/>
      </rPr>
      <t>）质量指标</t>
    </r>
  </si>
  <si>
    <t>考核内容：</t>
  </si>
  <si>
    <r>
      <rPr>
        <b/>
        <sz val="10"/>
        <color theme="1"/>
        <rFont val="宋体"/>
        <charset val="134"/>
      </rPr>
      <t>奖补对象符合率</t>
    </r>
    <r>
      <rPr>
        <sz val="10"/>
        <color theme="1"/>
        <rFont val="宋体"/>
        <charset val="134"/>
      </rPr>
      <t>（如：是否为新引进</t>
    </r>
    <r>
      <rPr>
        <sz val="10"/>
        <color theme="1"/>
        <rFont val="Calibri"/>
        <charset val="134"/>
      </rPr>
      <t>/</t>
    </r>
    <r>
      <rPr>
        <sz val="10"/>
        <color theme="1"/>
        <rFont val="宋体"/>
        <charset val="134"/>
      </rPr>
      <t>新设立机构）</t>
    </r>
  </si>
  <si>
    <r>
      <rPr>
        <b/>
        <sz val="10"/>
        <color theme="1"/>
        <rFont val="宋体"/>
        <charset val="134"/>
      </rPr>
      <t>奖补标准符合率</t>
    </r>
    <r>
      <rPr>
        <sz val="10"/>
        <color theme="1"/>
        <rFont val="宋体"/>
        <charset val="134"/>
      </rPr>
      <t>（如：奖励金额是否符合政策规定）</t>
    </r>
  </si>
  <si>
    <r>
      <rPr>
        <sz val="10"/>
        <color theme="1"/>
        <rFont val="宋体"/>
        <charset val="134"/>
      </rPr>
      <t>方式：对全部获奖补机构进行</t>
    </r>
    <r>
      <rPr>
        <b/>
        <sz val="10"/>
        <color theme="1"/>
        <rFont val="宋体"/>
        <charset val="134"/>
      </rPr>
      <t>全样本核查</t>
    </r>
    <r>
      <rPr>
        <sz val="10"/>
        <color theme="1"/>
        <rFont val="宋体"/>
        <charset val="134"/>
      </rPr>
      <t>。</t>
    </r>
  </si>
  <si>
    <r>
      <rPr>
        <b/>
        <sz val="10"/>
        <color theme="1"/>
        <rFont val="黑体"/>
        <charset val="134"/>
      </rPr>
      <t>（</t>
    </r>
    <r>
      <rPr>
        <b/>
        <sz val="10"/>
        <color theme="1"/>
        <rFont val="Arial"/>
        <charset val="134"/>
      </rPr>
      <t>3</t>
    </r>
    <r>
      <rPr>
        <b/>
        <sz val="10"/>
        <color theme="1"/>
        <rFont val="黑体"/>
        <charset val="134"/>
      </rPr>
      <t>）时效指标</t>
    </r>
  </si>
  <si>
    <t>考核申报、审核、资金拨付的及时性。</t>
  </si>
  <si>
    <t>评价方式：</t>
  </si>
  <si>
    <r>
      <rPr>
        <sz val="10"/>
        <color theme="1"/>
        <rFont val="宋体"/>
        <charset val="134"/>
      </rPr>
      <t>如有明确时间节点计划</t>
    </r>
    <r>
      <rPr>
        <sz val="10"/>
        <color theme="1"/>
        <rFont val="Calibri"/>
        <charset val="134"/>
      </rPr>
      <t xml:space="preserve"> → </t>
    </r>
    <r>
      <rPr>
        <sz val="10"/>
        <color theme="1"/>
        <rFont val="宋体"/>
        <charset val="134"/>
      </rPr>
      <t>每延迟一个工作日扣减一定比例。</t>
    </r>
  </si>
  <si>
    <r>
      <rPr>
        <sz val="10"/>
        <color theme="1"/>
        <rFont val="宋体"/>
        <charset val="134"/>
      </rPr>
      <t>如无明确节点</t>
    </r>
    <r>
      <rPr>
        <sz val="10"/>
        <color theme="1"/>
        <rFont val="Calibri"/>
        <charset val="134"/>
      </rPr>
      <t xml:space="preserve"> → </t>
    </r>
    <r>
      <rPr>
        <sz val="10"/>
        <color theme="1"/>
        <rFont val="宋体"/>
        <charset val="134"/>
      </rPr>
      <t>按五级分类法（及时性程度）评价。</t>
    </r>
  </si>
  <si>
    <r>
      <rPr>
        <b/>
        <sz val="10"/>
        <color theme="1"/>
        <rFont val="Calibri"/>
        <charset val="134"/>
      </rPr>
      <t xml:space="preserve">3.3 </t>
    </r>
    <r>
      <rPr>
        <b/>
        <sz val="10"/>
        <color theme="1"/>
        <rFont val="宋体"/>
        <charset val="134"/>
      </rPr>
      <t>效益指标</t>
    </r>
  </si>
  <si>
    <r>
      <rPr>
        <b/>
        <sz val="10"/>
        <color theme="1"/>
        <rFont val="宋体"/>
        <charset val="134"/>
      </rPr>
      <t>原则</t>
    </r>
    <r>
      <rPr>
        <sz val="10"/>
        <color theme="1"/>
        <rFont val="宋体"/>
        <charset val="134"/>
      </rPr>
      <t>：目标值必须有权威出处（政府文件、上级规划、行业平均线等）。</t>
    </r>
  </si>
  <si>
    <t>指标名称</t>
  </si>
  <si>
    <t>考核要点</t>
  </si>
  <si>
    <t>目标值出处</t>
  </si>
  <si>
    <t>机构数量增长</t>
  </si>
  <si>
    <t>增长比例</t>
  </si>
  <si>
    <t>市级三年行动计划或全市平均水平</t>
  </si>
  <si>
    <t>规上企业营收增长</t>
  </si>
  <si>
    <r>
      <rPr>
        <sz val="10"/>
        <color theme="1"/>
        <rFont val="宋体"/>
        <charset val="134"/>
      </rPr>
      <t>与区</t>
    </r>
    <r>
      <rPr>
        <sz val="10"/>
        <color theme="1"/>
        <rFont val="Calibri"/>
        <charset val="134"/>
      </rPr>
      <t>GDP</t>
    </r>
    <r>
      <rPr>
        <sz val="10"/>
        <color theme="1"/>
        <rFont val="宋体"/>
        <charset val="134"/>
      </rPr>
      <t>增速比较</t>
    </r>
  </si>
  <si>
    <r>
      <rPr>
        <sz val="10"/>
        <color theme="1"/>
        <rFont val="宋体"/>
        <charset val="134"/>
      </rPr>
      <t>区统计局</t>
    </r>
    <r>
      <rPr>
        <sz val="10"/>
        <color theme="1"/>
        <rFont val="Calibri"/>
        <charset val="134"/>
      </rPr>
      <t>GDP</t>
    </r>
    <r>
      <rPr>
        <sz val="10"/>
        <color theme="1"/>
        <rFont val="宋体"/>
        <charset val="134"/>
      </rPr>
      <t>数据</t>
    </r>
  </si>
  <si>
    <t>全行业营收增长</t>
  </si>
  <si>
    <t>产业园入驻机构数</t>
  </si>
  <si>
    <r>
      <rPr>
        <sz val="10"/>
        <color theme="1"/>
        <rFont val="Calibri"/>
        <charset val="134"/>
      </rPr>
      <t>≥6</t>
    </r>
    <r>
      <rPr>
        <sz val="10"/>
        <color theme="1"/>
        <rFont val="宋体"/>
        <charset val="134"/>
      </rPr>
      <t>家</t>
    </r>
  </si>
  <si>
    <t>区政府文件</t>
  </si>
  <si>
    <t>研究生以上学历占比</t>
  </si>
  <si>
    <t>≥40%</t>
  </si>
  <si>
    <t>市级文件目标</t>
  </si>
  <si>
    <t>高级职称人数增长率</t>
  </si>
  <si>
    <t>≥30%</t>
  </si>
  <si>
    <t>省级以上荣誉机构存续情况</t>
  </si>
  <si>
    <t>是否外迁</t>
  </si>
  <si>
    <t>政策文件及工商核查</t>
  </si>
  <si>
    <t>政策落地率</t>
  </si>
  <si>
    <r>
      <rPr>
        <sz val="10"/>
        <color theme="1"/>
        <rFont val="宋体"/>
        <charset val="134"/>
      </rPr>
      <t>实际执行条款</t>
    </r>
    <r>
      <rPr>
        <sz val="10"/>
        <color theme="1"/>
        <rFont val="Calibri"/>
        <charset val="134"/>
      </rPr>
      <t>/</t>
    </r>
    <r>
      <rPr>
        <sz val="10"/>
        <color theme="1"/>
        <rFont val="宋体"/>
        <charset val="134"/>
      </rPr>
      <t>全部条款</t>
    </r>
  </si>
  <si>
    <t>政策文本及执行台账</t>
  </si>
  <si>
    <r>
      <rPr>
        <b/>
        <sz val="10"/>
        <color theme="1"/>
        <rFont val="宋体"/>
        <charset val="134"/>
      </rPr>
      <t>删除以下不合理指标</t>
    </r>
    <r>
      <rPr>
        <sz val="10"/>
        <color theme="1"/>
        <rFont val="宋体"/>
        <charset val="134"/>
      </rPr>
      <t>：</t>
    </r>
  </si>
  <si>
    <r>
      <rPr>
        <sz val="10"/>
        <color theme="1"/>
        <rFont val="Calibri"/>
        <charset val="134"/>
      </rPr>
      <t>“</t>
    </r>
    <r>
      <rPr>
        <sz val="10"/>
        <color theme="1"/>
        <rFont val="宋体"/>
        <charset val="134"/>
      </rPr>
      <t>政策覆盖率</t>
    </r>
    <r>
      <rPr>
        <sz val="10"/>
        <color theme="1"/>
        <rFont val="Calibri"/>
        <charset val="134"/>
      </rPr>
      <t>”</t>
    </r>
    <r>
      <rPr>
        <sz val="10"/>
        <color theme="1"/>
        <rFont val="宋体"/>
        <charset val="134"/>
      </rPr>
      <t>（普惠性撒花露水，不符合产业政策导向）</t>
    </r>
  </si>
  <si>
    <r>
      <rPr>
        <sz val="10"/>
        <color theme="1"/>
        <rFont val="Calibri"/>
        <charset val="134"/>
      </rPr>
      <t>“</t>
    </r>
    <r>
      <rPr>
        <sz val="10"/>
        <color theme="1"/>
        <rFont val="宋体"/>
        <charset val="134"/>
      </rPr>
      <t>机构规模</t>
    </r>
    <r>
      <rPr>
        <sz val="10"/>
        <color theme="1"/>
        <rFont val="Calibri"/>
        <charset val="134"/>
      </rPr>
      <t>”</t>
    </r>
    <r>
      <rPr>
        <sz val="10"/>
        <color theme="1"/>
        <rFont val="宋体"/>
        <charset val="134"/>
      </rPr>
      <t>（表述不清）</t>
    </r>
  </si>
  <si>
    <r>
      <rPr>
        <sz val="10"/>
        <color theme="1"/>
        <rFont val="Calibri"/>
        <charset val="134"/>
      </rPr>
      <t>“</t>
    </r>
    <r>
      <rPr>
        <sz val="10"/>
        <color theme="1"/>
        <rFont val="宋体"/>
        <charset val="134"/>
      </rPr>
      <t>千万级规模机构每年增加一家</t>
    </r>
    <r>
      <rPr>
        <sz val="10"/>
        <color theme="1"/>
        <rFont val="Calibri"/>
        <charset val="134"/>
      </rPr>
      <t>”</t>
    </r>
    <r>
      <rPr>
        <sz val="10"/>
        <color theme="1"/>
        <rFont val="宋体"/>
        <charset val="134"/>
      </rPr>
      <t>（不切实际且无依据）</t>
    </r>
  </si>
  <si>
    <r>
      <rPr>
        <sz val="10"/>
        <color theme="1"/>
        <rFont val="Calibri"/>
        <charset val="134"/>
      </rPr>
      <t>“</t>
    </r>
    <r>
      <rPr>
        <sz val="10"/>
        <color theme="1"/>
        <rFont val="宋体"/>
        <charset val="134"/>
      </rPr>
      <t>机构连续申报率</t>
    </r>
    <r>
      <rPr>
        <sz val="10"/>
        <color theme="1"/>
        <rFont val="Calibri"/>
        <charset val="134"/>
      </rPr>
      <t>”</t>
    </r>
    <r>
      <rPr>
        <sz val="10"/>
        <color theme="1"/>
        <rFont val="宋体"/>
        <charset val="134"/>
      </rPr>
      <t>（无意义）</t>
    </r>
  </si>
  <si>
    <r>
      <rPr>
        <b/>
        <sz val="10"/>
        <color theme="1"/>
        <rFont val="Calibri"/>
        <charset val="134"/>
      </rPr>
      <t xml:space="preserve">3.4 </t>
    </r>
    <r>
      <rPr>
        <b/>
        <sz val="10"/>
        <color theme="1"/>
        <rFont val="宋体"/>
        <charset val="134"/>
      </rPr>
      <t>满意度与知晓度</t>
    </r>
  </si>
  <si>
    <r>
      <rPr>
        <b/>
        <sz val="10"/>
        <color theme="1"/>
        <rFont val="黑体"/>
        <charset val="134"/>
      </rPr>
      <t>（</t>
    </r>
    <r>
      <rPr>
        <b/>
        <sz val="10"/>
        <color theme="1"/>
        <rFont val="Arial"/>
        <charset val="134"/>
      </rPr>
      <t>1</t>
    </r>
    <r>
      <rPr>
        <b/>
        <sz val="10"/>
        <color theme="1"/>
        <rFont val="黑体"/>
        <charset val="134"/>
      </rPr>
      <t>）单独设立</t>
    </r>
    <r>
      <rPr>
        <b/>
        <sz val="10"/>
        <color theme="1"/>
        <rFont val="Arial"/>
        <charset val="134"/>
      </rPr>
      <t>“</t>
    </r>
    <r>
      <rPr>
        <b/>
        <sz val="10"/>
        <color theme="1"/>
        <rFont val="黑体"/>
        <charset val="134"/>
      </rPr>
      <t>政策知晓度</t>
    </r>
    <r>
      <rPr>
        <b/>
        <sz val="10"/>
        <color theme="1"/>
        <rFont val="Arial"/>
        <charset val="134"/>
      </rPr>
      <t>”</t>
    </r>
    <r>
      <rPr>
        <b/>
        <sz val="10"/>
        <color theme="1"/>
        <rFont val="黑体"/>
        <charset val="134"/>
      </rPr>
      <t>指标</t>
    </r>
  </si>
  <si>
    <r>
      <rPr>
        <sz val="10"/>
        <color theme="1"/>
        <rFont val="宋体"/>
        <charset val="134"/>
      </rPr>
      <t>调查对象：</t>
    </r>
    <r>
      <rPr>
        <b/>
        <sz val="10"/>
        <color theme="1"/>
        <rFont val="宋体"/>
        <charset val="134"/>
      </rPr>
      <t>全区所有法律服务机构</t>
    </r>
    <r>
      <rPr>
        <sz val="10"/>
        <color theme="1"/>
        <rFont val="宋体"/>
        <charset val="134"/>
      </rPr>
      <t>（不仅是获奖补机构）</t>
    </r>
  </si>
  <si>
    <t>调查方式：问卷调查（通过司法局工作群发放）</t>
  </si>
  <si>
    <t>评价维度：是否知道该政策、对政策内容的熟悉程度</t>
  </si>
  <si>
    <r>
      <rPr>
        <b/>
        <sz val="10"/>
        <color theme="1"/>
        <rFont val="黑体"/>
        <charset val="134"/>
      </rPr>
      <t>（</t>
    </r>
    <r>
      <rPr>
        <b/>
        <sz val="10"/>
        <color theme="1"/>
        <rFont val="Arial"/>
        <charset val="134"/>
      </rPr>
      <t>2</t>
    </r>
    <r>
      <rPr>
        <b/>
        <sz val="10"/>
        <color theme="1"/>
        <rFont val="黑体"/>
        <charset val="134"/>
      </rPr>
      <t>）修改满意度调查问卷</t>
    </r>
  </si>
  <si>
    <r>
      <rPr>
        <b/>
        <sz val="10"/>
        <color theme="1"/>
        <rFont val="宋体"/>
        <charset val="134"/>
      </rPr>
      <t>删除</t>
    </r>
    <r>
      <rPr>
        <sz val="10"/>
        <color theme="1"/>
        <rFont val="宋体"/>
        <charset val="134"/>
      </rPr>
      <t>：对</t>
    </r>
    <r>
      <rPr>
        <sz val="10"/>
        <color theme="1"/>
        <rFont val="Calibri"/>
        <charset val="134"/>
      </rPr>
      <t>“</t>
    </r>
    <r>
      <rPr>
        <sz val="10"/>
        <color theme="1"/>
        <rFont val="宋体"/>
        <charset val="134"/>
      </rPr>
      <t>行业从业人员</t>
    </r>
    <r>
      <rPr>
        <sz val="10"/>
        <color theme="1"/>
        <rFont val="Calibri"/>
        <charset val="134"/>
      </rPr>
      <t>”</t>
    </r>
    <r>
      <rPr>
        <sz val="10"/>
        <color theme="1"/>
        <rFont val="宋体"/>
        <charset val="134"/>
      </rPr>
      <t>的调查（因资金未直接奖励到个人）</t>
    </r>
  </si>
  <si>
    <r>
      <rPr>
        <b/>
        <sz val="10"/>
        <color theme="1"/>
        <rFont val="宋体"/>
        <charset val="134"/>
      </rPr>
      <t>删除</t>
    </r>
    <r>
      <rPr>
        <sz val="10"/>
        <color theme="1"/>
        <rFont val="宋体"/>
        <charset val="134"/>
      </rPr>
      <t>：知晓度问题（已单独设立）</t>
    </r>
  </si>
  <si>
    <r>
      <rPr>
        <b/>
        <sz val="10"/>
        <color theme="1"/>
        <rFont val="宋体"/>
        <charset val="134"/>
      </rPr>
      <t>新增</t>
    </r>
    <r>
      <rPr>
        <b/>
        <sz val="10"/>
        <color theme="1"/>
        <rFont val="Calibri"/>
        <charset val="134"/>
      </rPr>
      <t>/</t>
    </r>
    <r>
      <rPr>
        <b/>
        <sz val="10"/>
        <color theme="1"/>
        <rFont val="宋体"/>
        <charset val="134"/>
      </rPr>
      <t>聚焦</t>
    </r>
    <r>
      <rPr>
        <sz val="10"/>
        <color theme="1"/>
        <rFont val="宋体"/>
        <charset val="134"/>
      </rPr>
      <t>以下内容（面向获奖补机构）：</t>
    </r>
  </si>
  <si>
    <t>申报流程便捷性</t>
  </si>
  <si>
    <t>审核公平性与透明度</t>
  </si>
  <si>
    <t>资金拨付及时性</t>
  </si>
  <si>
    <t>政策对机构规模发展、人才培养、荣誉获取的激励引导作用</t>
  </si>
  <si>
    <t>四、访谈与问卷设计修改要点</t>
  </si>
  <si>
    <r>
      <rPr>
        <b/>
        <sz val="10"/>
        <color theme="1"/>
        <rFont val="Calibri"/>
        <charset val="134"/>
      </rPr>
      <t xml:space="preserve">4.1 </t>
    </r>
    <r>
      <rPr>
        <b/>
        <sz val="10"/>
        <color theme="1"/>
        <rFont val="宋体"/>
        <charset val="134"/>
      </rPr>
      <t>访谈对象（至少包括）</t>
    </r>
  </si>
  <si>
    <t>司法局（政策执行部门）</t>
  </si>
  <si>
    <r>
      <rPr>
        <sz val="10"/>
        <color theme="1"/>
        <rFont val="宋体"/>
        <charset val="134"/>
      </rPr>
      <t>财政局（预算</t>
    </r>
    <r>
      <rPr>
        <sz val="10"/>
        <color theme="1"/>
        <rFont val="Calibri"/>
        <charset val="134"/>
      </rPr>
      <t>/</t>
    </r>
    <r>
      <rPr>
        <sz val="10"/>
        <color theme="1"/>
        <rFont val="宋体"/>
        <charset val="134"/>
      </rPr>
      <t>绩效管理部门）</t>
    </r>
  </si>
  <si>
    <r>
      <rPr>
        <sz val="10"/>
        <color theme="1"/>
        <rFont val="宋体"/>
        <charset val="134"/>
      </rPr>
      <t>获得奖补的法律服务机构（约</t>
    </r>
    <r>
      <rPr>
        <sz val="10"/>
        <color theme="1"/>
        <rFont val="Calibri"/>
        <charset val="134"/>
      </rPr>
      <t>24</t>
    </r>
    <r>
      <rPr>
        <sz val="10"/>
        <color theme="1"/>
        <rFont val="宋体"/>
        <charset val="134"/>
      </rPr>
      <t>家）</t>
    </r>
  </si>
  <si>
    <r>
      <rPr>
        <b/>
        <sz val="10"/>
        <color theme="1"/>
        <rFont val="Calibri"/>
        <charset val="134"/>
      </rPr>
      <t xml:space="preserve">4.2 </t>
    </r>
    <r>
      <rPr>
        <b/>
        <sz val="10"/>
        <color theme="1"/>
        <rFont val="宋体"/>
        <charset val="134"/>
      </rPr>
      <t>访谈资料准备</t>
    </r>
  </si>
  <si>
    <r>
      <rPr>
        <sz val="10"/>
        <color theme="1"/>
        <rFont val="宋体"/>
        <charset val="134"/>
      </rPr>
      <t>将方案中的</t>
    </r>
    <r>
      <rPr>
        <sz val="10"/>
        <color theme="1"/>
        <rFont val="Calibri"/>
        <charset val="134"/>
      </rPr>
      <t>“</t>
    </r>
    <r>
      <rPr>
        <sz val="10"/>
        <color theme="1"/>
        <rFont val="宋体"/>
        <charset val="134"/>
      </rPr>
      <t>访谈记录</t>
    </r>
    <r>
      <rPr>
        <sz val="10"/>
        <color theme="1"/>
        <rFont val="Calibri"/>
        <charset val="134"/>
      </rPr>
      <t>”</t>
    </r>
    <r>
      <rPr>
        <sz val="10"/>
        <color theme="1"/>
        <rFont val="宋体"/>
        <charset val="134"/>
      </rPr>
      <t>修改为</t>
    </r>
    <r>
      <rPr>
        <sz val="10"/>
        <color theme="1"/>
        <rFont val="Calibri"/>
        <charset val="134"/>
      </rPr>
      <t>“</t>
    </r>
    <r>
      <rPr>
        <b/>
        <sz val="10"/>
        <color theme="1"/>
        <rFont val="宋体"/>
        <charset val="134"/>
      </rPr>
      <t>访谈提纲</t>
    </r>
    <r>
      <rPr>
        <sz val="10"/>
        <color theme="1"/>
        <rFont val="Calibri"/>
        <charset val="134"/>
      </rPr>
      <t>”</t>
    </r>
    <r>
      <rPr>
        <sz val="10"/>
        <color theme="1"/>
        <rFont val="宋体"/>
        <charset val="134"/>
      </rPr>
      <t>，并提前发给访谈对象。</t>
    </r>
  </si>
  <si>
    <r>
      <rPr>
        <b/>
        <sz val="10"/>
        <color theme="1"/>
        <rFont val="Calibri"/>
        <charset val="134"/>
      </rPr>
      <t xml:space="preserve">4.3 </t>
    </r>
    <r>
      <rPr>
        <b/>
        <sz val="10"/>
        <color theme="1"/>
        <rFont val="宋体"/>
        <charset val="134"/>
      </rPr>
      <t>问卷发放方式</t>
    </r>
  </si>
  <si>
    <t>问卷类型</t>
  </si>
  <si>
    <t>发放对象</t>
  </si>
  <si>
    <t>发放渠道</t>
  </si>
  <si>
    <t>政策知晓度问卷</t>
  </si>
  <si>
    <t>全区所有法律服务机构</t>
  </si>
  <si>
    <t>司法局工作群</t>
  </si>
  <si>
    <t>满意度问卷</t>
  </si>
  <si>
    <r>
      <rPr>
        <sz val="10"/>
        <color theme="1"/>
        <rFont val="宋体"/>
        <charset val="134"/>
      </rPr>
      <t>获得奖补的机构（约</t>
    </r>
    <r>
      <rPr>
        <sz val="10"/>
        <color theme="1"/>
        <rFont val="Calibri"/>
        <charset val="134"/>
      </rPr>
      <t>24</t>
    </r>
    <r>
      <rPr>
        <sz val="10"/>
        <color theme="1"/>
        <rFont val="宋体"/>
        <charset val="134"/>
      </rPr>
      <t>家）</t>
    </r>
  </si>
  <si>
    <t>全样本定向发送</t>
  </si>
  <si>
    <t>五、工作方法与呈现形式修改要点</t>
  </si>
  <si>
    <t>工作要求</t>
  </si>
  <si>
    <t>加强过程参与</t>
  </si>
  <si>
    <t>经验较少的同事进行前期调研时，应有经验丰富的同事参与，确保深入追问</t>
  </si>
  <si>
    <t>主动验证数据</t>
  </si>
  <si>
    <r>
      <rPr>
        <sz val="10"/>
        <color theme="1"/>
        <rFont val="宋体"/>
        <charset val="134"/>
      </rPr>
      <t>对获奖补企业是否存续、是否外迁等，通过</t>
    </r>
    <r>
      <rPr>
        <sz val="10"/>
        <color theme="1"/>
        <rFont val="Calibri"/>
        <charset val="134"/>
      </rPr>
      <t>“</t>
    </r>
    <r>
      <rPr>
        <sz val="10"/>
        <color theme="1"/>
        <rFont val="宋体"/>
        <charset val="134"/>
      </rPr>
      <t>企查查</t>
    </r>
    <r>
      <rPr>
        <sz val="10"/>
        <color theme="1"/>
        <rFont val="Calibri"/>
        <charset val="134"/>
      </rPr>
      <t>”</t>
    </r>
    <r>
      <rPr>
        <sz val="10"/>
        <color theme="1"/>
        <rFont val="宋体"/>
        <charset val="134"/>
      </rPr>
      <t>等公开渠道交叉验证</t>
    </r>
  </si>
  <si>
    <r>
      <rPr>
        <sz val="10"/>
        <color theme="1"/>
        <rFont val="宋体"/>
        <charset val="134"/>
      </rPr>
      <t>指标体系使用</t>
    </r>
    <r>
      <rPr>
        <sz val="10"/>
        <color theme="1"/>
        <rFont val="Calibri"/>
        <charset val="134"/>
      </rPr>
      <t>Excel</t>
    </r>
  </si>
  <si>
    <r>
      <rPr>
        <sz val="10"/>
        <color theme="1"/>
        <rFont val="宋体"/>
        <charset val="134"/>
      </rPr>
      <t>评价指标体系做成</t>
    </r>
    <r>
      <rPr>
        <sz val="10"/>
        <color theme="1"/>
        <rFont val="Calibri"/>
        <charset val="134"/>
      </rPr>
      <t>Excel</t>
    </r>
    <r>
      <rPr>
        <sz val="10"/>
        <color theme="1"/>
        <rFont val="宋体"/>
        <charset val="134"/>
      </rPr>
      <t>表格作为附件，便于计算分数和撰写评分说明</t>
    </r>
  </si>
  <si>
    <t>报告图文并茂</t>
  </si>
  <si>
    <t>包含详细绩效分析、投入产出分析，指出具体问题并提出针对性建议</t>
  </si>
  <si>
    <t>报告格式规范</t>
  </si>
  <si>
    <t>报告需抄送人大、政府，格式必须规范</t>
  </si>
  <si>
    <t>六、下一步行动清单</t>
  </si>
  <si>
    <r>
      <rPr>
        <b/>
        <sz val="10"/>
        <color theme="1"/>
        <rFont val="宋体"/>
        <charset val="134"/>
      </rPr>
      <t>立即整理</t>
    </r>
    <r>
      <rPr>
        <sz val="10"/>
        <color theme="1"/>
        <rFont val="宋体"/>
        <charset val="134"/>
      </rPr>
      <t>：根据本方案，整理一份详细的</t>
    </r>
    <r>
      <rPr>
        <b/>
        <sz val="10"/>
        <color theme="1"/>
        <rFont val="宋体"/>
        <charset val="134"/>
      </rPr>
      <t>数据需求清单</t>
    </r>
    <r>
      <rPr>
        <sz val="10"/>
        <color theme="1"/>
        <rFont val="宋体"/>
        <charset val="134"/>
      </rPr>
      <t>和</t>
    </r>
    <r>
      <rPr>
        <b/>
        <sz val="10"/>
        <color theme="1"/>
        <rFont val="宋体"/>
        <charset val="134"/>
      </rPr>
      <t>待办问题清单</t>
    </r>
    <r>
      <rPr>
        <sz val="10"/>
        <color theme="1"/>
        <rFont val="宋体"/>
        <charset val="134"/>
      </rPr>
      <t>。</t>
    </r>
  </si>
  <si>
    <r>
      <rPr>
        <b/>
        <sz val="10"/>
        <color theme="1"/>
        <rFont val="宋体"/>
        <charset val="134"/>
      </rPr>
      <t>索要材料</t>
    </r>
    <r>
      <rPr>
        <sz val="10"/>
        <color theme="1"/>
        <rFont val="宋体"/>
        <charset val="134"/>
      </rPr>
      <t>：向姑苏区司法局索要以下材料：</t>
    </r>
  </si>
  <si>
    <t>事前评估报告</t>
  </si>
  <si>
    <t>分年度绩效目标申报表与自评表</t>
  </si>
  <si>
    <t>政策实施细则</t>
  </si>
  <si>
    <t>年度工作计划与总结</t>
  </si>
  <si>
    <t>所有获奖补机构的申报与审核材料</t>
  </si>
  <si>
    <r>
      <rPr>
        <b/>
        <sz val="10"/>
        <color theme="1"/>
        <rFont val="宋体"/>
        <charset val="134"/>
      </rPr>
      <t>设计工具</t>
    </r>
    <r>
      <rPr>
        <sz val="10"/>
        <color theme="1"/>
        <rFont val="宋体"/>
        <charset val="134"/>
      </rPr>
      <t>：</t>
    </r>
  </si>
  <si>
    <r>
      <rPr>
        <sz val="10"/>
        <color theme="1"/>
        <rFont val="Calibri"/>
        <charset val="134"/>
      </rPr>
      <t>Excel</t>
    </r>
    <r>
      <rPr>
        <sz val="10"/>
        <color theme="1"/>
        <rFont val="宋体"/>
        <charset val="134"/>
      </rPr>
      <t>版指标体系框架</t>
    </r>
  </si>
  <si>
    <t>基础数据统计表</t>
  </si>
  <si>
    <t>修改后的满意度问卷</t>
  </si>
  <si>
    <t>访谈提纲</t>
  </si>
  <si>
    <r>
      <rPr>
        <b/>
        <sz val="10"/>
        <color theme="1"/>
        <rFont val="宋体"/>
        <charset val="134"/>
      </rPr>
      <t>深入调研</t>
    </r>
    <r>
      <rPr>
        <sz val="10"/>
        <color theme="1"/>
        <rFont val="宋体"/>
        <charset val="134"/>
      </rPr>
      <t>：安排新一轮深入访谈（司法局、财政局、获奖补机构）。</t>
    </r>
  </si>
  <si>
    <r>
      <rPr>
        <b/>
        <sz val="10"/>
        <color theme="1"/>
        <rFont val="宋体"/>
        <charset val="134"/>
      </rPr>
      <t>时间节点</t>
    </r>
    <r>
      <rPr>
        <sz val="10"/>
        <color theme="1"/>
        <rFont val="宋体"/>
        <charset val="134"/>
      </rPr>
      <t>：</t>
    </r>
  </si>
  <si>
    <r>
      <rPr>
        <b/>
        <sz val="10"/>
        <color theme="1"/>
        <rFont val="Calibri"/>
        <charset val="134"/>
      </rPr>
      <t>6</t>
    </r>
    <r>
      <rPr>
        <b/>
        <sz val="10"/>
        <color theme="1"/>
        <rFont val="宋体"/>
        <charset val="134"/>
      </rPr>
      <t>月中旬前</t>
    </r>
    <r>
      <rPr>
        <sz val="10"/>
        <color theme="1"/>
        <rFont val="宋体"/>
        <charset val="134"/>
      </rPr>
      <t>：完成方案修改</t>
    </r>
  </si>
  <si>
    <r>
      <rPr>
        <b/>
        <sz val="10"/>
        <color theme="1"/>
        <rFont val="Calibri"/>
        <charset val="134"/>
      </rPr>
      <t>8</t>
    </r>
    <r>
      <rPr>
        <b/>
        <sz val="10"/>
        <color theme="1"/>
        <rFont val="宋体"/>
        <charset val="134"/>
      </rPr>
      <t>月底前</t>
    </r>
    <r>
      <rPr>
        <sz val="10"/>
        <color theme="1"/>
        <rFont val="宋体"/>
        <charset val="134"/>
      </rPr>
      <t>：提交正式评价报告</t>
    </r>
  </si>
  <si>
    <t>2023年姑苏区法律服务业扶持政策申报情况汇总表</t>
  </si>
  <si>
    <t>申报律所</t>
  </si>
  <si>
    <t>拟拨付扶持金额（万元）</t>
  </si>
  <si>
    <t>申报类型</t>
  </si>
  <si>
    <t>拟拨付明细情况（万元）</t>
  </si>
  <si>
    <t>2022年纳税情况(万元)</t>
  </si>
  <si>
    <t>全口径（不含城建税）</t>
  </si>
  <si>
    <t>一般公共（不含城建税）</t>
  </si>
  <si>
    <t>江苏智择律师事务所</t>
  </si>
  <si>
    <t>律所提升发展奖励</t>
  </si>
  <si>
    <t>江苏智择律师事务所业务收入2010.07万元，执业律师28人，人均71.79万元。</t>
  </si>
  <si>
    <t>专业特色奖励</t>
  </si>
  <si>
    <t>代理姑苏区各级行政机关重大谈判、诉讼、仲裁、调解事项，协助姑苏区各级行政机关化解重大不稳定事件取得显著成效。（1）姑苏院子纾困维稳项目；（2）智慧项目。</t>
  </si>
  <si>
    <t>培育优秀人才补助</t>
  </si>
  <si>
    <t>1.二级律师：薛春艳、喻锋2.注册会计师：雷强强3. 三级笔译：金烨雯</t>
  </si>
  <si>
    <t>青年律师培养补助</t>
  </si>
  <si>
    <t>1. 在本所实习律师并申请执业满三年：陈蕾、马悦、李姚丽2.毕业于教育部法学学科评估A院校：陈蕾、李姚丽</t>
  </si>
  <si>
    <t>江苏名仁律师事务所</t>
  </si>
  <si>
    <t>优秀律所奖励</t>
  </si>
  <si>
    <t>"姑苏区名仁律师公益普法活动"荣誉被评为2022年度苏州市优秀法律援助志愿服务活动</t>
  </si>
  <si>
    <t>2022年业务收入2272.9万元；人均87.42万元。</t>
  </si>
  <si>
    <t>最高检发布检察机关知识产权保护典型案例
“仁者爱人.法律助残 ”项目被评为律师公益法律服务品牌</t>
  </si>
  <si>
    <t>朱建军 一级律师；胡康 博士；朱萍 税务师；陶婧 外语八级。</t>
  </si>
  <si>
    <t>李江，2020.3.26执业，1991年生。</t>
  </si>
  <si>
    <t>江苏漫修（苏州）律师事务所</t>
  </si>
  <si>
    <t>2022年业务收入4600万元，人均68.26万元。</t>
  </si>
  <si>
    <t>许慧 专利代理人。</t>
  </si>
  <si>
    <t xml:space="preserve">德合市场整治善后处置化解重大不稳定事件。茶花村征地纠纷，涉及重大诉讼和国务院裁决。
代理的徐某、无锡某科技有限公司等侵犯商业秘密罪刑事案件获评最高检“检察机关知识产权保护典型案例”
</t>
  </si>
  <si>
    <t>江苏渟泓律师事务所</t>
  </si>
  <si>
    <t>2022年业务收入1923.78万元；人均58.39万元。</t>
  </si>
  <si>
    <t>陈涛 一级、二级建造师；刘素敏 专利代理人 ；李杰 税务师。</t>
  </si>
  <si>
    <t>俞菁2020.5.29执业，1992年生；杨春林2020.1.7执业，1993年生。</t>
  </si>
  <si>
    <t>北京德和衡（苏州）律师事务所</t>
  </si>
  <si>
    <t>2022年主营业务收入3300万元，人均32.35万元。</t>
  </si>
  <si>
    <r>
      <rPr>
        <sz val="10"/>
        <color theme="1"/>
        <rFont val="宋体"/>
        <charset val="134"/>
        <scheme val="minor"/>
      </rPr>
      <t>2022年（3374万元《含税》）较2021年（2449万元&lt;含税&gt;）新增主营业务收入</t>
    </r>
    <r>
      <rPr>
        <sz val="10"/>
        <rFont val="宋体"/>
        <charset val="134"/>
      </rPr>
      <t>925万元，</t>
    </r>
    <r>
      <rPr>
        <sz val="10"/>
        <color theme="1"/>
        <rFont val="宋体"/>
        <charset val="134"/>
        <scheme val="minor"/>
      </rPr>
      <t>且已在姑苏区运营</t>
    </r>
    <r>
      <rPr>
        <sz val="10"/>
        <rFont val="宋体"/>
        <charset val="134"/>
      </rPr>
      <t>1个</t>
    </r>
    <r>
      <rPr>
        <sz val="10"/>
        <color theme="1"/>
        <rFont val="宋体"/>
        <charset val="134"/>
        <scheme val="minor"/>
      </rPr>
      <t>完整年度，达标10万元奖励</t>
    </r>
  </si>
  <si>
    <t>2022年主营业务收入3374万元(含税），首次达到3000万元以上，达标10万元奖励</t>
  </si>
  <si>
    <t>专利代理机构许可</t>
  </si>
  <si>
    <r>
      <rPr>
        <sz val="10"/>
        <color theme="1"/>
        <rFont val="宋体"/>
        <charset val="134"/>
        <scheme val="minor"/>
      </rPr>
      <t>拥有专业</t>
    </r>
    <r>
      <rPr>
        <sz val="10"/>
        <rFont val="宋体"/>
        <charset val="134"/>
      </rPr>
      <t>资格</t>
    </r>
    <r>
      <rPr>
        <sz val="10"/>
        <rFont val="宋体"/>
        <charset val="134"/>
        <scheme val="minor"/>
      </rPr>
      <t>6</t>
    </r>
    <r>
      <rPr>
        <sz val="10"/>
        <rFont val="宋体"/>
        <charset val="134"/>
      </rPr>
      <t>人</t>
    </r>
    <r>
      <rPr>
        <sz val="10"/>
        <color theme="1"/>
        <rFont val="宋体"/>
        <charset val="134"/>
        <scheme val="minor"/>
      </rPr>
      <t>（</t>
    </r>
    <r>
      <rPr>
        <sz val="10"/>
        <rFont val="宋体"/>
        <charset val="134"/>
      </rPr>
      <t>注册会计师：孙良才；专利代理师：陈秋伊、陈付强；外语专业八级：张丽娜；日语一级：李愔、张康亮</t>
    </r>
    <r>
      <rPr>
        <sz val="10"/>
        <color theme="1"/>
        <rFont val="宋体"/>
        <charset val="134"/>
        <scheme val="minor"/>
      </rPr>
      <t>）</t>
    </r>
  </si>
  <si>
    <t>江苏经权律师事务所</t>
  </si>
  <si>
    <t>业务收入1210万元，人均86.43万元。</t>
  </si>
  <si>
    <t>江苏谐达律师事务所</t>
  </si>
  <si>
    <t>戴爱华 一级律师，王瑛日语一级。</t>
  </si>
  <si>
    <t>江苏平江律师事务所</t>
  </si>
  <si>
    <t>高亚平，英语八级。</t>
  </si>
  <si>
    <t>江苏姑苏律师事务所</t>
  </si>
  <si>
    <t>汪娇2020.9.16执业，1995年生。</t>
  </si>
  <si>
    <t>江苏加得律师事务所</t>
  </si>
  <si>
    <t>陈润雯2020.2.21执业，1991年生。</t>
  </si>
  <si>
    <t>江苏览博律师事务所</t>
  </si>
  <si>
    <t>陈强清2020.8.3执业，1990年生。</t>
  </si>
  <si>
    <t>江苏蓝之天律师事务所</t>
  </si>
  <si>
    <t>汪然2020.9.28执业，1993年生；邓芹芹2020.9.28执业，1990年生。</t>
  </si>
  <si>
    <t>江苏卓达律师事务所</t>
  </si>
  <si>
    <t>“万所联万会”机制建设示范单位（江苏省工商业联合会、江苏省司法厅、江苏省律师协会）</t>
  </si>
  <si>
    <t>总计</t>
  </si>
  <si>
    <t>2024年姑苏区法律服务业扶持政策申报情况汇总表</t>
  </si>
  <si>
    <t>金额</t>
  </si>
  <si>
    <t>市级已拨</t>
  </si>
  <si>
    <t>2023年纳税情况(万元)</t>
  </si>
  <si>
    <t>形成区级一般预算收入（万元）</t>
  </si>
  <si>
    <t>律所提升发展奖励5+10+6=21万</t>
  </si>
  <si>
    <t>律师事务所业务收入2396.83万元，执业律师34人，人均70.49万元</t>
  </si>
  <si>
    <t>专业特色奖励5+5+5=15万</t>
  </si>
  <si>
    <t>代理姑苏区各级行政机关重大谈判、诉讼、仲裁、调解事项，协助姑苏区各级行政机关化解重大不稳定事件取得显著成效。（1）万丰里拆迁项目； （2）钟楼新材拆迁项目； （3）茶花村征收拆迁项目</t>
  </si>
  <si>
    <t>培育优秀人才补助2万</t>
  </si>
  <si>
    <t>日语专业八级：杨孟媛</t>
  </si>
  <si>
    <t>青年律师培养补助1万</t>
  </si>
  <si>
    <t>本所实习律师、申请执业满三年且不超过35岁：祝瑞来</t>
  </si>
  <si>
    <t>上海明伦（苏州）律师事务所</t>
  </si>
  <si>
    <t>专利代理师： 黄斌斌</t>
  </si>
  <si>
    <t>青年律师培养补助3万</t>
  </si>
  <si>
    <t>本所实习律师、申请执业满三年且不超过35岁：单骏龙（到24.9.9满三年）； 鄢宇浩（到24.10满三年）；王玲（到24.10满三年）</t>
  </si>
  <si>
    <t>青年律师培养补助4万</t>
  </si>
  <si>
    <t>本所实习律师、申请执业满三年、不超过35岁且毕业于教育部法学学科评估A院校：刘畅、陈苏萍</t>
  </si>
  <si>
    <t>43(总数73万，扣除市里奖励30万，拟发放43)</t>
  </si>
  <si>
    <t>律所提升发展奖励5+45+6+10=66万</t>
  </si>
  <si>
    <t>1.2023年度总创收5610.5万元，律师总人数83人，人均67.6万元 2.2022总创收4777.12万元，2023年新增主营收入达到500万元</t>
  </si>
  <si>
    <t>陈俞颖 注册会计师</t>
  </si>
  <si>
    <t>专业特色奖励5万</t>
  </si>
  <si>
    <t>1.苏州利耀国际物流公司在泰国和越南设立子公司专项法律服务
2.代理白洋湾街道关停看护点行政诉讼案、为吴门桥街道世贸南广场提供专项法律服务</t>
  </si>
  <si>
    <t>律所提升发展奖励5+10+8=23万</t>
  </si>
  <si>
    <t>2023年度事务所业务收入总计2425万元（含税收入），不含税收入为2288.52万元，2023年度事务所律师人数为31人，人均78万</t>
  </si>
  <si>
    <t>罗萌祺 中国企业评价协会给予其“企业合规师职业能力水平”证书</t>
  </si>
  <si>
    <t>28.5(49万扣除市里奖励20.5万元，拟发放28.5万元)</t>
  </si>
  <si>
    <t>律所提升发展奖励5+30+10=45万</t>
  </si>
  <si>
    <t>1.2023年主营业务收入4084万元；
2.2023年主营业务收入4084万元，2022年主营业务收入3183万元，实现新增901万元</t>
  </si>
  <si>
    <t>1.本所实习律师、申请执业满三年且不超过35岁：.黄丽娜、张铮、钱彬雪；
2.硕士毕业于教育部评估的A院校：钱彬雪</t>
  </si>
  <si>
    <t>律所提升发展奖励5+20+7=32万</t>
  </si>
  <si>
    <t>2023年业务收入总额为:3029.06；执业律师41人，人均73.87万元，超出全区律师人均创收</t>
  </si>
  <si>
    <t>成迎庆——一级建造师； 纪圣曼——注册会计师；</t>
  </si>
  <si>
    <t>青年律师培养补助2万</t>
  </si>
  <si>
    <t>本所实习律师、申请执业满三年且不超过35岁：俞菁，杨春林。</t>
  </si>
  <si>
    <t>江苏展智律师事务所</t>
  </si>
  <si>
    <t>律所提升发展奖励5+10=15万</t>
  </si>
  <si>
    <t>2023年主营业务收入1268.51万元，人均创收84.55万元</t>
  </si>
  <si>
    <t>江苏成寰律师事务所</t>
  </si>
  <si>
    <t>入驻法律服务产业园奖励（落户补助10万，办公用房补贴每平米45元，补贴8个月）</t>
  </si>
  <si>
    <t>律所入驻奖励</t>
  </si>
  <si>
    <t>1.胥江PARK产业园6栋101、201、202室 
2.办公用房补贴：101室：232.42M²，201-202室：397.12M²，共629.54M²</t>
  </si>
  <si>
    <t>江苏衡鼎（苏州）律师事务所</t>
  </si>
  <si>
    <t>1.胥江PARK产业园5栋301室
2.办公用房补贴：301室，共657.81M²</t>
  </si>
  <si>
    <t>江苏优路律师事务所</t>
  </si>
  <si>
    <t>胥江PARK产业园5栋101室272.68平米</t>
  </si>
  <si>
    <t>总计（万元）</t>
  </si>
  <si>
    <t>281.65(195.5+86.15)</t>
  </si>
  <si>
    <t>2025年姑苏区法律服务业扶持政策申报情况汇总表</t>
  </si>
  <si>
    <t>申报类型（修正）</t>
  </si>
  <si>
    <t>扣重复补贴</t>
  </si>
  <si>
    <t>2024年纳税情况(万元)</t>
  </si>
  <si>
    <t>律所提升发展奖励
5+5+2</t>
  </si>
  <si>
    <t>2024年业务收入税前2176.79万元，2024年审律师36人，人均60.46万元，超出50万元基准线20.9%</t>
  </si>
  <si>
    <t>专业特色奖励5万(参与企业跨境投资并购且取得成功，细则第9条）</t>
  </si>
  <si>
    <t>恒润家园服饰收购柬埔寨土地厂房事宜。</t>
  </si>
  <si>
    <t>培育优秀人才补助
2+2</t>
  </si>
  <si>
    <t>二级律师：蒋少华、吴泓斌，且均在律所执业满一年</t>
  </si>
  <si>
    <t>上海兰迪（苏州）律师事务所</t>
  </si>
  <si>
    <t>律所提升发展奖励
5万</t>
  </si>
  <si>
    <t>2024年度主营业务总收入税前1204万元</t>
  </si>
  <si>
    <t>33-15=18</t>
  </si>
  <si>
    <t>律所提升发展奖励
5万+5万*5+1</t>
  </si>
  <si>
    <t>2024年度税前总创收6054.06万元，2024年律师101人（未按照2024年审99人计算），人均创收59.94万元，超出50万元基准线19.8%</t>
  </si>
  <si>
    <t>青年律师培养补助
2万</t>
  </si>
  <si>
    <t>浦鑫毕业于华东政法大学，于2020年7月进所，2020年8月31日开始在本所实习，首次执业时间为2022年1月18日，已在我所连续执业满三年</t>
  </si>
  <si>
    <t>39-9-5（区发改局企业规模奖励5万）=25万</t>
  </si>
  <si>
    <t>律所提升发展奖励
5+5+5+10</t>
  </si>
  <si>
    <t>2024年度主营业务收入税前3308万，2024年审律师32人，人均创收103万元，超出50万元基准线106%</t>
  </si>
  <si>
    <t>律所做大做强奖励
10万</t>
  </si>
  <si>
    <t>2024年度主营业务收入税前3308万，不含税3121.67，首次达到3000万以上</t>
  </si>
  <si>
    <t>张鹏博士学位</t>
  </si>
  <si>
    <t>青年律师培养2万</t>
  </si>
  <si>
    <t>王家兴、夏思越：自2022年1月1日起在本所实习并在本所执业，不超过35周岁，夏思越2022年8月2日执业，王家兴2022年9月16日执业。</t>
  </si>
  <si>
    <t>22-5=17</t>
  </si>
  <si>
    <t>律所提升发展奖励
5+5*3</t>
  </si>
  <si>
    <t>2024年主营业务总收入税前4147万元</t>
  </si>
  <si>
    <t>2万</t>
  </si>
  <si>
    <t>本所实习律师、申请执业满三年，且不超过35周岁的：钱淑英：2021年4月22日取得实习证，2022年8月15日取得律师执业证；钱涛：2021年5月8日取得实习证，2022年8月15日取得律师执业证；</t>
  </si>
  <si>
    <t>20-11=9</t>
  </si>
  <si>
    <t>律所提升发展奖励
5万+5万</t>
  </si>
  <si>
    <t>2024年主营业务创收税前2657万元</t>
  </si>
  <si>
    <t>优秀律所奖励10万</t>
  </si>
  <si>
    <t>渟泓律所党支部于2024年7月16日被省律协行业党委表彰为“江苏省律师行业先进党组织”</t>
  </si>
  <si>
    <t>律所提升发展奖励
5万+6万</t>
  </si>
  <si>
    <t>2024年业务创收税前1090.74万元，2024年审律师13人，人均83.9万元，超出50万元基准线67.8%</t>
  </si>
  <si>
    <t>江苏圣典（苏州）律师事务所</t>
  </si>
  <si>
    <t>培育优秀人才补助
2万+2万</t>
  </si>
  <si>
    <t>王玉国律师具有知识产权高级工程师职称和专利代理人执业资格，吕明霞律师具有专利代理人执业资格，且均在苏州圣典所执业满一年</t>
  </si>
  <si>
    <t>江苏安和锦城市更新集团有限公司（姑苏区法律服务产业园）</t>
  </si>
  <si>
    <t>78（78.0369取整，其中衡鼎19.7343，成寰18.8877，文赢17.0685，和勋14.1291，优路8.1804）</t>
  </si>
  <si>
    <t>推动法律服务产业集聚</t>
  </si>
  <si>
    <t>姑苏区法律服务产业园就推动产业集聚奖励的申报， 入驻律所5家： 1、江苏优路律师事务所 陈国林 租赁面积272.68平米 ；2、河南文赢（苏州）律师事务所 许道龙 租赁面积568.95平米； 3、江苏衡鼎（苏州）律师事务所 赵鸿 租赁面积657.81平米 ；4、江苏成寰律师事务所 滕宗奇 租赁面积629.59平米； 5、江苏和勋律师事务所 范五星 租赁面积472.2平米。以法律服务产业园载体运营方江苏安和锦城市更新集团有限公司提交申报，申报的奖励资金将作为入驻律所的租金对应抵扣。以上共计2601.23平米</t>
  </si>
  <si>
    <t>泰和泰（苏州）律师事务所</t>
  </si>
  <si>
    <t>培育实力较强的律所</t>
  </si>
  <si>
    <t>泰和泰律师事务所于2005年6月被中华全国律师协会评为“全国优秀律师事务所”，在华贸租赁面积2000平米，执业律师50名</t>
  </si>
  <si>
    <t>北京市兰台（苏州）律师事务所</t>
  </si>
  <si>
    <t>北京市兰台律师事务所于2016年2月被中华全国律师协会评为“2011-2014年度全国优秀律师事务所”，在华贸租赁面积1000平米，执业律师目前10名。</t>
  </si>
  <si>
    <t>188+60+40=288</t>
  </si>
  <si>
    <t>预 算 单 位 资 金 支 付 情 况 表</t>
  </si>
  <si>
    <t>单位：元</t>
  </si>
  <si>
    <t>预算单位</t>
  </si>
  <si>
    <t>功能科目</t>
  </si>
  <si>
    <t>政府经济</t>
  </si>
  <si>
    <t>部门经济</t>
  </si>
  <si>
    <t>业务科室</t>
  </si>
  <si>
    <t>项目类别</t>
  </si>
  <si>
    <t>三保标识</t>
  </si>
  <si>
    <t>预算项目</t>
  </si>
  <si>
    <t>资金性质</t>
  </si>
  <si>
    <t>经费来源</t>
  </si>
  <si>
    <t>数字货币</t>
  </si>
  <si>
    <t>政府采购</t>
  </si>
  <si>
    <t>支付方式</t>
  </si>
  <si>
    <t>收款人</t>
  </si>
  <si>
    <t>收款账号</t>
  </si>
  <si>
    <t>收款人开户行</t>
  </si>
  <si>
    <t>摘要用途</t>
  </si>
  <si>
    <t>支付日期</t>
  </si>
  <si>
    <t>011001 苏州市姑苏区司法局（机关）</t>
  </si>
  <si>
    <t>2040606 律师管理</t>
  </si>
  <si>
    <t>50799 其他对企业补助</t>
  </si>
  <si>
    <t>31299 其他对企业补助</t>
  </si>
  <si>
    <t>02 教科文行社保处</t>
  </si>
  <si>
    <t>3  特定目标类</t>
  </si>
  <si>
    <t>000  非“三保”支出</t>
  </si>
  <si>
    <t>320508250110013100216 专业服务业扶持资金</t>
  </si>
  <si>
    <t>111 一般公共预算资金</t>
  </si>
  <si>
    <t>0109 追加预算</t>
  </si>
  <si>
    <t>是</t>
  </si>
  <si>
    <t>否</t>
  </si>
  <si>
    <t>11 直接支付</t>
  </si>
  <si>
    <t>0022001280662091</t>
  </si>
  <si>
    <t>中国工商银行万达广场支行</t>
  </si>
  <si>
    <t>付2025年姑苏区法律服务业高质量发展扶持资金</t>
  </si>
  <si>
    <t>2025-11-07</t>
  </si>
  <si>
    <t>0103 当年预算</t>
  </si>
  <si>
    <t>0022501053058575</t>
  </si>
  <si>
    <t>工商银行苏州城东支行</t>
  </si>
  <si>
    <t>32250198823600008337</t>
  </si>
  <si>
    <t>建设银行苏州分行营业部</t>
  </si>
  <si>
    <t>0022501115249386</t>
  </si>
  <si>
    <t>中国工商银行</t>
  </si>
  <si>
    <t>0022501041766784</t>
  </si>
  <si>
    <t>中国工商银行苏州分行</t>
  </si>
  <si>
    <t>0102012928060021</t>
  </si>
  <si>
    <t>招商银行苏州姑苏支行</t>
  </si>
  <si>
    <t>37170180808568586</t>
  </si>
  <si>
    <t>中国光大银行苏州姑苏支行</t>
  </si>
  <si>
    <t>0042004017750409</t>
  </si>
  <si>
    <t>中国银行苏州姑苏支行</t>
  </si>
  <si>
    <t>0022501032726599</t>
  </si>
  <si>
    <t>工商银行江苏自贸试验区苏州片区支行</t>
  </si>
  <si>
    <t>506659071804</t>
  </si>
  <si>
    <t>中国银行苏州新街口支行</t>
  </si>
  <si>
    <t>0102036220590047</t>
  </si>
  <si>
    <t>招行新区支行</t>
  </si>
  <si>
    <t>合   计   金   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</si>
</sst>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s>
  <fonts count="51">
    <font>
      <sz val="11"/>
      <color theme="1"/>
      <name val="宋体"/>
      <charset val="134"/>
      <scheme val="minor"/>
    </font>
    <font>
      <b/>
      <sz val="16"/>
      <name val="SimSun"/>
      <charset val="134"/>
    </font>
    <font>
      <sz val="9"/>
      <name val="SimSun"/>
      <charset val="134"/>
    </font>
    <font>
      <sz val="11"/>
      <color indexed="8"/>
      <name val="宋体"/>
      <charset val="134"/>
      <scheme val="minor"/>
    </font>
    <font>
      <b/>
      <sz val="9"/>
      <name val="SimSun"/>
      <charset val="134"/>
    </font>
    <font>
      <sz val="22"/>
      <color theme="1"/>
      <name val="方正小标宋_GBK"/>
      <charset val="134"/>
    </font>
    <font>
      <sz val="12"/>
      <name val="黑体"/>
      <charset val="134"/>
    </font>
    <font>
      <sz val="10"/>
      <name val="宋体"/>
      <charset val="134"/>
    </font>
    <font>
      <sz val="10"/>
      <name val="宋体"/>
      <charset val="134"/>
      <scheme val="minor"/>
    </font>
    <font>
      <sz val="10"/>
      <color theme="1"/>
      <name val="宋体"/>
      <charset val="134"/>
      <scheme val="minor"/>
    </font>
    <font>
      <sz val="10"/>
      <color theme="1"/>
      <name val="宋体"/>
      <charset val="134"/>
    </font>
    <font>
      <sz val="12"/>
      <color theme="1"/>
      <name val="宋体"/>
      <charset val="134"/>
      <scheme val="minor"/>
    </font>
    <font>
      <sz val="12"/>
      <name val="宋体"/>
      <charset val="134"/>
    </font>
    <font>
      <u/>
      <sz val="10"/>
      <name val="宋体"/>
      <charset val="134"/>
    </font>
    <font>
      <sz val="10"/>
      <color rgb="FF000000"/>
      <name val="宋体"/>
      <charset val="134"/>
    </font>
    <font>
      <sz val="10"/>
      <color rgb="FFFF0000"/>
      <name val="宋体"/>
      <charset val="134"/>
      <scheme val="minor"/>
    </font>
    <font>
      <b/>
      <sz val="10"/>
      <color theme="1"/>
      <name val="黑体"/>
      <charset val="134"/>
    </font>
    <font>
      <b/>
      <sz val="10"/>
      <color theme="1"/>
      <name val="Calibri"/>
      <charset val="134"/>
    </font>
    <font>
      <sz val="10"/>
      <color theme="1"/>
      <name val="Calibri"/>
      <charset val="134"/>
    </font>
    <font>
      <b/>
      <sz val="10"/>
      <color theme="1"/>
      <name val="宋体"/>
      <charset val="134"/>
    </font>
    <font>
      <sz val="11"/>
      <name val="仿宋"/>
      <charset val="134"/>
    </font>
    <font>
      <b/>
      <sz val="10"/>
      <name val="宋体"/>
      <charset val="134"/>
      <scheme val="major"/>
    </font>
    <font>
      <sz val="10"/>
      <name val="宋体"/>
      <charset val="134"/>
      <scheme val="major"/>
    </font>
    <font>
      <b/>
      <sz val="11"/>
      <name val="宋体"/>
      <charset val="134"/>
      <scheme val="major"/>
    </font>
    <font>
      <sz val="9"/>
      <name val="仿宋"/>
      <charset val="134"/>
    </font>
    <font>
      <sz val="10"/>
      <name val="仿宋"/>
      <charset val="134"/>
    </font>
    <font>
      <sz val="9"/>
      <color rgb="FFFF0000"/>
      <name val="仿宋"/>
      <charset val="134"/>
    </font>
    <font>
      <b/>
      <sz val="20"/>
      <name val="仿宋"/>
      <charset val="134"/>
    </font>
    <font>
      <b/>
      <sz val="10"/>
      <color rgb="FFFF0000"/>
      <name val="宋体"/>
      <charset val="134"/>
      <scheme val="major"/>
    </font>
    <font>
      <sz val="10"/>
      <color rgb="FFFF0000"/>
      <name val="宋体"/>
      <charset val="134"/>
      <scheme val="major"/>
    </font>
    <font>
      <b/>
      <sz val="11"/>
      <color rgb="FFFF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Arial"/>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right style="thick">
        <color rgb="FF000000"/>
      </right>
      <top style="thick">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1" fillId="0" borderId="0">
      <alignment vertical="center"/>
    </xf>
    <xf numFmtId="0" fontId="32" fillId="0" borderId="0">
      <alignment vertical="center"/>
    </xf>
    <xf numFmtId="0" fontId="0" fillId="5" borderId="20">
      <alignment vertical="center"/>
    </xf>
    <xf numFmtId="0" fontId="33" fillId="0" borderId="0">
      <alignment vertical="center"/>
    </xf>
    <xf numFmtId="0" fontId="34" fillId="0" borderId="0">
      <alignment vertical="center"/>
    </xf>
    <xf numFmtId="0" fontId="35" fillId="0" borderId="0">
      <alignment vertical="center"/>
    </xf>
    <xf numFmtId="0" fontId="36" fillId="0" borderId="21">
      <alignment vertical="center"/>
    </xf>
    <xf numFmtId="0" fontId="37" fillId="0" borderId="21">
      <alignment vertical="center"/>
    </xf>
    <xf numFmtId="0" fontId="38" fillId="0" borderId="22">
      <alignment vertical="center"/>
    </xf>
    <xf numFmtId="0" fontId="38" fillId="0" borderId="0">
      <alignment vertical="center"/>
    </xf>
    <xf numFmtId="0" fontId="39" fillId="6" borderId="23">
      <alignment vertical="center"/>
    </xf>
    <xf numFmtId="0" fontId="40" fillId="7" borderId="24">
      <alignment vertical="center"/>
    </xf>
    <xf numFmtId="0" fontId="41" fillId="7" borderId="23">
      <alignment vertical="center"/>
    </xf>
    <xf numFmtId="0" fontId="42" fillId="8" borderId="25">
      <alignment vertical="center"/>
    </xf>
    <xf numFmtId="0" fontId="43" fillId="0" borderId="26">
      <alignment vertical="center"/>
    </xf>
    <xf numFmtId="0" fontId="44" fillId="0" borderId="27">
      <alignment vertical="center"/>
    </xf>
    <xf numFmtId="0" fontId="45" fillId="9" borderId="0">
      <alignment vertical="center"/>
    </xf>
    <xf numFmtId="0" fontId="46" fillId="10" borderId="0">
      <alignment vertical="center"/>
    </xf>
    <xf numFmtId="0" fontId="47" fillId="11" borderId="0">
      <alignment vertical="center"/>
    </xf>
    <xf numFmtId="0" fontId="48" fillId="12" borderId="0">
      <alignment vertical="center"/>
    </xf>
    <xf numFmtId="0" fontId="49" fillId="13" borderId="0">
      <alignment vertical="center"/>
    </xf>
    <xf numFmtId="0" fontId="49" fillId="14" borderId="0">
      <alignment vertical="center"/>
    </xf>
    <xf numFmtId="0" fontId="48" fillId="15" borderId="0">
      <alignment vertical="center"/>
    </xf>
    <xf numFmtId="0" fontId="48" fillId="16" borderId="0">
      <alignment vertical="center"/>
    </xf>
    <xf numFmtId="0" fontId="49" fillId="17" borderId="0">
      <alignment vertical="center"/>
    </xf>
    <xf numFmtId="0" fontId="49" fillId="18" borderId="0">
      <alignment vertical="center"/>
    </xf>
    <xf numFmtId="0" fontId="48" fillId="19" borderId="0">
      <alignment vertical="center"/>
    </xf>
    <xf numFmtId="0" fontId="48" fillId="20" borderId="0">
      <alignment vertical="center"/>
    </xf>
    <xf numFmtId="0" fontId="49" fillId="21" borderId="0">
      <alignment vertical="center"/>
    </xf>
    <xf numFmtId="0" fontId="49" fillId="22" borderId="0">
      <alignment vertical="center"/>
    </xf>
    <xf numFmtId="0" fontId="48" fillId="23" borderId="0">
      <alignment vertical="center"/>
    </xf>
    <xf numFmtId="0" fontId="48" fillId="24" borderId="0">
      <alignment vertical="center"/>
    </xf>
    <xf numFmtId="0" fontId="49" fillId="25" borderId="0">
      <alignment vertical="center"/>
    </xf>
    <xf numFmtId="0" fontId="49" fillId="26" borderId="0">
      <alignment vertical="center"/>
    </xf>
    <xf numFmtId="0" fontId="48" fillId="27" borderId="0">
      <alignment vertical="center"/>
    </xf>
    <xf numFmtId="0" fontId="48" fillId="28" borderId="0">
      <alignment vertical="center"/>
    </xf>
    <xf numFmtId="0" fontId="49" fillId="29" borderId="0">
      <alignment vertical="center"/>
    </xf>
    <xf numFmtId="0" fontId="49" fillId="30" borderId="0">
      <alignment vertical="center"/>
    </xf>
    <xf numFmtId="0" fontId="48" fillId="31" borderId="0">
      <alignment vertical="center"/>
    </xf>
    <xf numFmtId="0" fontId="48" fillId="32" borderId="0">
      <alignment vertical="center"/>
    </xf>
    <xf numFmtId="0" fontId="49" fillId="33" borderId="0">
      <alignment vertical="center"/>
    </xf>
    <xf numFmtId="0" fontId="49" fillId="34" borderId="0">
      <alignment vertical="center"/>
    </xf>
    <xf numFmtId="0" fontId="48" fillId="35" borderId="0">
      <alignment vertical="center"/>
    </xf>
    <xf numFmtId="0" fontId="0" fillId="0" borderId="0"/>
  </cellStyleXfs>
  <cellXfs count="164">
    <xf numFmtId="0" fontId="0" fillId="0" borderId="0" xfId="0" applyAlignment="1">
      <alignment vertical="center"/>
    </xf>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Border="1" applyAlignment="1">
      <alignment horizontal="righ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xf>
    <xf numFmtId="4" fontId="2" fillId="0" borderId="5" xfId="0" applyNumberFormat="1" applyFont="1" applyFill="1" applyBorder="1" applyAlignment="1">
      <alignment horizontal="right" vertical="center"/>
    </xf>
    <xf numFmtId="4" fontId="4" fillId="0" borderId="6" xfId="0" applyNumberFormat="1" applyFont="1" applyFill="1" applyBorder="1" applyAlignment="1">
      <alignment horizontal="center" vertical="center" wrapText="1"/>
    </xf>
    <xf numFmtId="4" fontId="2" fillId="0" borderId="7" xfId="0" applyNumberFormat="1" applyFont="1" applyFill="1" applyBorder="1" applyAlignment="1">
      <alignment horizontal="right" vertical="center" wrapText="1"/>
    </xf>
    <xf numFmtId="0" fontId="0" fillId="2" borderId="0" xfId="0" applyFill="1">
      <alignment vertical="center"/>
    </xf>
    <xf numFmtId="0" fontId="5" fillId="0" borderId="0" xfId="0" applyFont="1" applyAlignment="1">
      <alignment horizontal="center" vertical="center"/>
    </xf>
    <xf numFmtId="0" fontId="5" fillId="2" borderId="0" xfId="0" applyFont="1" applyFill="1" applyAlignment="1">
      <alignment horizontal="center" vertical="center"/>
    </xf>
    <xf numFmtId="0" fontId="6"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8" xfId="0" applyFont="1" applyFill="1" applyBorder="1" applyAlignment="1">
      <alignment horizontal="center" vertical="center" wrapText="1"/>
    </xf>
    <xf numFmtId="0" fontId="0" fillId="0" borderId="9" xfId="0" applyBorder="1" applyAlignment="1">
      <alignment horizontal="center" vertical="center"/>
    </xf>
    <xf numFmtId="0" fontId="7" fillId="0" borderId="9" xfId="0" applyFont="1" applyFill="1" applyBorder="1" applyAlignment="1">
      <alignment vertical="center"/>
    </xf>
    <xf numFmtId="0" fontId="8" fillId="0" borderId="1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0" fillId="0" borderId="8" xfId="0" applyBorder="1" applyAlignment="1">
      <alignment horizontal="center" vertical="center"/>
    </xf>
    <xf numFmtId="0" fontId="10" fillId="0" borderId="8"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8" fillId="0" borderId="8" xfId="0" applyFont="1" applyFill="1" applyBorder="1" applyAlignment="1">
      <alignment horizontal="center" vertical="center"/>
    </xf>
    <xf numFmtId="0" fontId="10" fillId="0" borderId="11" xfId="0" applyFont="1" applyFill="1" applyBorder="1" applyAlignment="1">
      <alignment horizontal="left" vertical="center" wrapText="1"/>
    </xf>
    <xf numFmtId="0" fontId="0" fillId="0" borderId="10" xfId="0" applyBorder="1" applyAlignment="1">
      <alignment horizontal="center" vertical="center"/>
    </xf>
    <xf numFmtId="0" fontId="7" fillId="0" borderId="8" xfId="0" applyFont="1" applyFill="1" applyBorder="1" applyAlignment="1">
      <alignment vertical="center" wrapText="1"/>
    </xf>
    <xf numFmtId="0" fontId="8" fillId="0" borderId="8" xfId="0" applyFont="1" applyFill="1" applyBorder="1" applyAlignment="1">
      <alignment horizontal="center" vertical="center" wrapText="1"/>
    </xf>
    <xf numFmtId="0" fontId="7" fillId="0" borderId="9" xfId="0" applyFont="1" applyFill="1" applyBorder="1" applyAlignment="1">
      <alignment vertical="center" wrapText="1"/>
    </xf>
    <xf numFmtId="0" fontId="8" fillId="0" borderId="12" xfId="0" applyFont="1" applyFill="1" applyBorder="1" applyAlignment="1">
      <alignment horizontal="center" vertical="center" wrapText="1"/>
    </xf>
    <xf numFmtId="0" fontId="7" fillId="0" borderId="10" xfId="0" applyFont="1" applyFill="1" applyBorder="1" applyAlignment="1">
      <alignment vertical="center" wrapText="1"/>
    </xf>
    <xf numFmtId="0" fontId="7" fillId="3" borderId="8" xfId="0" applyFont="1" applyFill="1" applyBorder="1" applyAlignment="1">
      <alignment horizontal="center" vertical="center"/>
    </xf>
    <xf numFmtId="0" fontId="7" fillId="3"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11" fillId="0" borderId="8" xfId="0" applyFont="1" applyBorder="1" applyAlignment="1">
      <alignment horizontal="center" vertical="center"/>
    </xf>
    <xf numFmtId="0" fontId="11" fillId="2" borderId="8" xfId="0" applyFont="1" applyFill="1" applyBorder="1" applyAlignment="1">
      <alignment horizontal="center" vertical="center"/>
    </xf>
    <xf numFmtId="0" fontId="0" fillId="0" borderId="0" xfId="0" applyFont="1" applyAlignment="1">
      <alignment horizontal="left" vertical="center" wrapText="1"/>
    </xf>
    <xf numFmtId="0" fontId="0" fillId="0" borderId="0" xfId="0" applyAlignment="1">
      <alignment horizontal="left" vertical="center" wrapText="1"/>
    </xf>
    <xf numFmtId="0" fontId="0" fillId="2" borderId="0" xfId="0" applyFill="1" applyAlignment="1">
      <alignment horizontal="left" vertical="center" wrapText="1"/>
    </xf>
    <xf numFmtId="0" fontId="12" fillId="0" borderId="8" xfId="0" applyFont="1" applyFill="1" applyBorder="1" applyAlignment="1">
      <alignment horizontal="center" vertical="center"/>
    </xf>
    <xf numFmtId="0" fontId="9" fillId="2" borderId="8"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0" fillId="0" borderId="12" xfId="0" applyBorder="1" applyAlignment="1">
      <alignment horizontal="center" vertical="center"/>
    </xf>
    <xf numFmtId="0" fontId="7" fillId="0" borderId="12" xfId="0" applyFont="1" applyFill="1" applyBorder="1" applyAlignment="1">
      <alignment vertical="center" wrapText="1"/>
    </xf>
    <xf numFmtId="0" fontId="13" fillId="0" borderId="8" xfId="0" applyFont="1" applyFill="1" applyBorder="1" applyAlignment="1">
      <alignment horizontal="left" vertical="center" wrapText="1"/>
    </xf>
    <xf numFmtId="0" fontId="12" fillId="0" borderId="8" xfId="0" applyFont="1" applyFill="1" applyBorder="1" applyAlignment="1">
      <alignment horizontal="center" vertical="center" wrapText="1"/>
    </xf>
    <xf numFmtId="0" fontId="7" fillId="0" borderId="8" xfId="0" applyFont="1" applyFill="1" applyBorder="1" applyAlignment="1">
      <alignment horizontal="left" vertical="center"/>
    </xf>
    <xf numFmtId="0" fontId="14" fillId="0" borderId="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0" fillId="0" borderId="8" xfId="0" applyFont="1" applyFill="1" applyBorder="1" applyAlignment="1">
      <alignment horizontal="center" vertical="center"/>
    </xf>
    <xf numFmtId="4" fontId="0" fillId="0" borderId="0" xfId="0" applyNumberFormat="1">
      <alignment vertical="center"/>
    </xf>
    <xf numFmtId="0" fontId="7"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7" fillId="0" borderId="9" xfId="0" applyFont="1" applyFill="1" applyBorder="1" applyAlignment="1">
      <alignment horizontal="center" vertical="center"/>
    </xf>
    <xf numFmtId="0" fontId="12" fillId="0" borderId="9" xfId="0" applyFont="1" applyFill="1" applyBorder="1" applyAlignment="1">
      <alignment horizontal="center" vertical="center"/>
    </xf>
    <xf numFmtId="0" fontId="7" fillId="0" borderId="12" xfId="0" applyFont="1" applyFill="1" applyBorder="1" applyAlignment="1">
      <alignment horizontal="center" vertical="center"/>
    </xf>
    <xf numFmtId="0" fontId="12" fillId="0" borderId="12" xfId="0" applyFont="1" applyFill="1" applyBorder="1" applyAlignment="1">
      <alignment horizontal="center" vertical="center"/>
    </xf>
    <xf numFmtId="0" fontId="7"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0" fillId="0" borderId="0" xfId="0" applyAlignment="1">
      <alignment horizontal="center" vertical="center"/>
    </xf>
    <xf numFmtId="0" fontId="7" fillId="0" borderId="10"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9" fillId="0" borderId="10" xfId="0" applyFont="1" applyFill="1" applyBorder="1" applyAlignment="1">
      <alignment vertical="center" wrapText="1"/>
    </xf>
    <xf numFmtId="0" fontId="9" fillId="0" borderId="8" xfId="0" applyFont="1" applyFill="1" applyBorder="1" applyAlignment="1">
      <alignment vertical="center" wrapText="1"/>
    </xf>
    <xf numFmtId="0" fontId="15" fillId="0" borderId="10" xfId="0" applyFont="1" applyFill="1" applyBorder="1" applyAlignment="1">
      <alignment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11" fillId="0" borderId="11"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9" fillId="0" borderId="0" xfId="0" applyFont="1" applyAlignment="1">
      <alignment vertical="center"/>
    </xf>
    <xf numFmtId="0" fontId="16" fillId="0" borderId="0" xfId="0" applyFont="1" applyAlignment="1">
      <alignment horizontal="justify" vertical="center"/>
    </xf>
    <xf numFmtId="0" fontId="10" fillId="0" borderId="0" xfId="0" applyFont="1" applyAlignment="1">
      <alignment horizontal="justify" vertical="center"/>
    </xf>
    <xf numFmtId="0" fontId="17" fillId="0" borderId="0" xfId="0" applyFont="1" applyAlignment="1">
      <alignment horizontal="justify" vertical="center"/>
    </xf>
    <xf numFmtId="0" fontId="15" fillId="0" borderId="0" xfId="0" applyFont="1" applyAlignment="1">
      <alignment vertical="center"/>
    </xf>
    <xf numFmtId="0" fontId="18" fillId="0" borderId="0" xfId="0" applyFont="1" applyAlignment="1">
      <alignment horizontal="justify"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0" xfId="0" applyFont="1" applyAlignment="1">
      <alignment horizontal="center" vertical="center" wrapText="1"/>
    </xf>
    <xf numFmtId="0" fontId="19"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9" fillId="0" borderId="0" xfId="0" applyFont="1" applyAlignment="1">
      <alignment horizontal="justify" vertical="center" indent="1"/>
    </xf>
    <xf numFmtId="0" fontId="10" fillId="0" borderId="0" xfId="0" applyFont="1" applyAlignment="1">
      <alignment horizontal="justify" vertical="center" indent="1"/>
    </xf>
    <xf numFmtId="0" fontId="18" fillId="0" borderId="18"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justify" vertical="center" indent="2"/>
    </xf>
    <xf numFmtId="0" fontId="10" fillId="0" borderId="18" xfId="0" applyFont="1" applyBorder="1" applyAlignment="1">
      <alignment horizontal="center" vertical="center" wrapText="1"/>
    </xf>
    <xf numFmtId="0" fontId="19" fillId="0" borderId="0" xfId="0" applyFont="1" applyAlignment="1">
      <alignment horizontal="justify" vertical="center" indent="2"/>
    </xf>
    <xf numFmtId="0" fontId="19" fillId="0" borderId="0" xfId="0" applyFont="1" applyAlignment="1">
      <alignment horizontal="justify" vertical="center"/>
    </xf>
    <xf numFmtId="0" fontId="18" fillId="0" borderId="19" xfId="0" applyFont="1" applyBorder="1" applyAlignment="1">
      <alignment horizontal="left" vertical="center" wrapText="1"/>
    </xf>
    <xf numFmtId="0" fontId="18" fillId="0" borderId="0" xfId="0" applyFont="1" applyAlignment="1">
      <alignment horizontal="justify" vertical="center" indent="1"/>
    </xf>
    <xf numFmtId="0" fontId="18" fillId="0" borderId="0" xfId="0" applyFont="1" applyAlignment="1">
      <alignment horizontal="justify" vertical="center" indent="2"/>
    </xf>
    <xf numFmtId="0" fontId="17" fillId="0" borderId="0" xfId="0" applyFont="1" applyAlignment="1">
      <alignment horizontal="justify" vertical="center" indent="2"/>
    </xf>
    <xf numFmtId="0" fontId="20" fillId="0" borderId="0" xfId="0" applyFont="1" applyFill="1" applyAlignment="1">
      <alignment vertical="center" wrapText="1"/>
    </xf>
    <xf numFmtId="0" fontId="21" fillId="0" borderId="0" xfId="0" applyFont="1" applyFill="1" applyAlignment="1">
      <alignment horizontal="center" vertical="center" wrapText="1"/>
    </xf>
    <xf numFmtId="0" fontId="21" fillId="0" borderId="0" xfId="0" applyFont="1" applyFill="1" applyAlignment="1">
      <alignment vertical="center" wrapText="1"/>
    </xf>
    <xf numFmtId="0" fontId="22"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Border="1" applyAlignment="1">
      <alignment horizontal="left" vertical="center" wrapText="1"/>
    </xf>
    <xf numFmtId="176" fontId="24" fillId="0" borderId="0" xfId="0" applyNumberFormat="1" applyFont="1" applyFill="1" applyAlignment="1">
      <alignment horizontal="center" vertical="center" wrapText="1"/>
    </xf>
    <xf numFmtId="0" fontId="24" fillId="0" borderId="0" xfId="0" applyFont="1" applyFill="1" applyAlignment="1">
      <alignment horizontal="center" vertical="center" wrapText="1"/>
    </xf>
    <xf numFmtId="0" fontId="25" fillId="0" borderId="0" xfId="0" applyFont="1" applyFill="1" applyAlignment="1">
      <alignment vertical="center" wrapText="1"/>
    </xf>
    <xf numFmtId="0" fontId="26" fillId="0" borderId="0" xfId="0" applyFont="1" applyFill="1" applyAlignment="1">
      <alignment horizontal="center" vertical="center" wrapText="1"/>
    </xf>
    <xf numFmtId="177" fontId="24" fillId="0" borderId="0" xfId="0" applyNumberFormat="1" applyFont="1" applyFill="1" applyAlignment="1">
      <alignment horizontal="center" vertical="center" wrapText="1"/>
    </xf>
    <xf numFmtId="0" fontId="27" fillId="0" borderId="0" xfId="0" applyFont="1" applyFill="1" applyAlignment="1">
      <alignment horizontal="center" vertical="center" wrapText="1"/>
    </xf>
    <xf numFmtId="0" fontId="21" fillId="4" borderId="8" xfId="0" applyFont="1" applyFill="1" applyBorder="1" applyAlignment="1">
      <alignment horizontal="center" vertical="center" wrapText="1"/>
    </xf>
    <xf numFmtId="0" fontId="21" fillId="4" borderId="13" xfId="0" applyFont="1" applyFill="1" applyBorder="1" applyAlignment="1">
      <alignment horizontal="center" vertical="center" wrapText="1"/>
    </xf>
    <xf numFmtId="176" fontId="21" fillId="4" borderId="8" xfId="0" applyNumberFormat="1"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8" xfId="0" applyFont="1" applyFill="1" applyBorder="1" applyAlignment="1">
      <alignment horizontal="left" vertical="center" wrapText="1"/>
    </xf>
    <xf numFmtId="0" fontId="21" fillId="0" borderId="1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1" fillId="0" borderId="8" xfId="0" applyFont="1" applyFill="1" applyBorder="1" applyAlignment="1">
      <alignment vertical="center" wrapText="1"/>
    </xf>
    <xf numFmtId="177" fontId="21" fillId="4" borderId="8" xfId="0" applyNumberFormat="1" applyFont="1" applyFill="1" applyBorder="1" applyAlignment="1">
      <alignment horizontal="center" vertical="center" wrapText="1"/>
    </xf>
    <xf numFmtId="0" fontId="22" fillId="0" borderId="13" xfId="0" applyFont="1" applyFill="1" applyBorder="1" applyAlignment="1">
      <alignment vertical="center" wrapText="1"/>
    </xf>
    <xf numFmtId="0" fontId="22" fillId="0" borderId="8" xfId="0" applyFont="1" applyFill="1" applyBorder="1" applyAlignment="1">
      <alignment horizontal="left" vertical="center" wrapText="1"/>
    </xf>
    <xf numFmtId="176" fontId="22" fillId="0" borderId="8" xfId="0" applyNumberFormat="1"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8" xfId="0" applyFont="1" applyFill="1" applyBorder="1" applyAlignment="1">
      <alignment vertical="center" wrapText="1"/>
    </xf>
    <xf numFmtId="177" fontId="22" fillId="0" borderId="8" xfId="0" applyNumberFormat="1" applyFont="1" applyFill="1" applyBorder="1" applyAlignment="1">
      <alignment horizontal="center" vertical="center" wrapText="1"/>
    </xf>
    <xf numFmtId="0" fontId="29" fillId="0" borderId="8" xfId="0" applyFont="1" applyFill="1" applyBorder="1" applyAlignment="1">
      <alignment horizontal="center" vertical="center" wrapText="1"/>
    </xf>
    <xf numFmtId="0" fontId="21" fillId="0" borderId="13" xfId="0" applyFont="1" applyFill="1" applyBorder="1" applyAlignment="1">
      <alignment vertical="center" wrapText="1"/>
    </xf>
    <xf numFmtId="9" fontId="22" fillId="0" borderId="8" xfId="0" applyNumberFormat="1" applyFont="1" applyFill="1" applyBorder="1" applyAlignment="1">
      <alignment horizontal="center" vertical="center" wrapText="1"/>
    </xf>
    <xf numFmtId="9" fontId="22" fillId="0" borderId="8" xfId="3" applyNumberFormat="1" applyFont="1" applyFill="1" applyBorder="1" applyAlignment="1">
      <alignment horizontal="center" vertical="center"/>
    </xf>
    <xf numFmtId="9" fontId="22" fillId="0" borderId="8" xfId="0" applyNumberFormat="1" applyFont="1" applyFill="1" applyBorder="1" applyAlignment="1">
      <alignment horizontal="left" vertical="center" wrapText="1"/>
    </xf>
    <xf numFmtId="9" fontId="22" fillId="0" borderId="8" xfId="3" applyFont="1" applyFill="1" applyBorder="1" applyAlignment="1">
      <alignment horizontal="center" vertical="center"/>
    </xf>
    <xf numFmtId="9" fontId="21" fillId="0" borderId="8" xfId="3" applyFont="1" applyFill="1" applyBorder="1" applyAlignment="1">
      <alignment horizontal="center" vertical="center"/>
    </xf>
    <xf numFmtId="10" fontId="22" fillId="0" borderId="8" xfId="0" applyNumberFormat="1" applyFont="1" applyFill="1" applyBorder="1" applyAlignment="1">
      <alignment horizontal="center" vertical="center" wrapText="1"/>
    </xf>
    <xf numFmtId="9" fontId="21" fillId="0" borderId="8" xfId="0" applyNumberFormat="1" applyFont="1" applyFill="1" applyBorder="1" applyAlignment="1">
      <alignment horizontal="center" vertical="center" wrapText="1"/>
    </xf>
    <xf numFmtId="176" fontId="21" fillId="4" borderId="12" xfId="0" applyNumberFormat="1" applyFont="1" applyFill="1" applyBorder="1" applyAlignment="1">
      <alignment horizontal="center" vertical="center" wrapText="1"/>
    </xf>
    <xf numFmtId="9" fontId="21" fillId="0" borderId="12" xfId="0" applyNumberFormat="1" applyFont="1" applyFill="1" applyBorder="1" applyAlignment="1">
      <alignment horizontal="center" vertical="center" wrapText="1"/>
    </xf>
    <xf numFmtId="0" fontId="21" fillId="0" borderId="12" xfId="0" applyFont="1" applyFill="1" applyBorder="1" applyAlignment="1">
      <alignment horizontal="left" vertical="center" wrapText="1"/>
    </xf>
    <xf numFmtId="176" fontId="22" fillId="0" borderId="12" xfId="0" applyNumberFormat="1"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2" xfId="0" applyFont="1" applyFill="1" applyBorder="1" applyAlignment="1">
      <alignment horizontal="left" vertical="center" wrapText="1"/>
    </xf>
    <xf numFmtId="0" fontId="23" fillId="0" borderId="8" xfId="0" applyFont="1" applyFill="1" applyBorder="1" applyAlignment="1">
      <alignment horizontal="center" vertical="center" wrapText="1"/>
    </xf>
    <xf numFmtId="0" fontId="23" fillId="0" borderId="8" xfId="0" applyFont="1" applyFill="1" applyBorder="1" applyAlignment="1">
      <alignment vertical="center" wrapText="1"/>
    </xf>
    <xf numFmtId="0" fontId="23" fillId="0" borderId="13" xfId="0" applyFont="1" applyFill="1" applyBorder="1" applyAlignment="1">
      <alignment vertical="center" wrapText="1"/>
    </xf>
    <xf numFmtId="176" fontId="23" fillId="4" borderId="8" xfId="0" applyNumberFormat="1" applyFont="1" applyFill="1" applyBorder="1" applyAlignment="1">
      <alignment horizontal="center" vertical="center" wrapText="1"/>
    </xf>
    <xf numFmtId="0" fontId="30" fillId="0" borderId="8" xfId="0" applyFont="1" applyFill="1" applyBorder="1" applyAlignment="1">
      <alignment horizontal="center" vertical="center" wrapText="1"/>
    </xf>
    <xf numFmtId="177" fontId="23" fillId="4" borderId="8" xfId="0" applyNumberFormat="1" applyFont="1" applyFill="1" applyBorder="1" applyAlignment="1">
      <alignment horizontal="center" vertical="center" wrapText="1"/>
    </xf>
    <xf numFmtId="43" fontId="24" fillId="0" borderId="0" xfId="0" applyNumberFormat="1"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F0000"/>
    <pageSetUpPr fitToPage="1"/>
  </sheetPr>
  <dimension ref="A1:L68"/>
  <sheetViews>
    <sheetView tabSelected="1" workbookViewId="0">
      <pane ySplit="2" topLeftCell="A68" activePane="bottomLeft" state="frozen"/>
      <selection/>
      <selection pane="bottomLeft" activeCell="R6" sqref="R6"/>
    </sheetView>
  </sheetViews>
  <sheetFormatPr defaultColWidth="8.725" defaultRowHeight="13.5"/>
  <cols>
    <col min="1" max="1" width="4.81666666666667" style="119" customWidth="1"/>
    <col min="2" max="2" width="6.475" style="120" customWidth="1"/>
    <col min="3" max="3" width="6.60833333333333" style="120" customWidth="1"/>
    <col min="4" max="4" width="7.36666666666667" style="119" customWidth="1"/>
    <col min="5" max="5" width="19.2583333333333" style="119" customWidth="1"/>
    <col min="6" max="6" width="6.44166666666667" style="121" customWidth="1"/>
    <col min="7" max="7" width="5.875" style="122" customWidth="1"/>
    <col min="8" max="8" width="11.2583333333333" style="114" customWidth="1"/>
    <col min="9" max="9" width="28.125" style="123" customWidth="1"/>
    <col min="10" max="10" width="14.625" style="124" customWidth="1"/>
    <col min="11" max="11" width="8.125" style="119" customWidth="1"/>
    <col min="12" max="12" width="10.5" style="125" customWidth="1"/>
    <col min="13" max="16384" width="8.725" style="119"/>
  </cols>
  <sheetData>
    <row r="1" s="114" customFormat="1" ht="25.5" spans="1:12">
      <c r="B1" s="126" t="s">
        <v>0</v>
      </c>
      <c r="C1" s="126"/>
      <c r="D1" s="126"/>
      <c r="E1" s="126"/>
      <c r="F1" s="126"/>
      <c r="G1" s="126"/>
      <c r="H1" s="126"/>
      <c r="I1" s="126"/>
      <c r="J1" s="126"/>
      <c r="K1" s="126"/>
      <c r="L1" s="126"/>
    </row>
    <row r="2" s="115" customFormat="1" ht="24" spans="1:12">
      <c r="A2" s="127" t="s">
        <v>1</v>
      </c>
      <c r="B2" s="127" t="s">
        <v>2</v>
      </c>
      <c r="C2" s="127" t="s">
        <v>3</v>
      </c>
      <c r="D2" s="128" t="s">
        <v>4</v>
      </c>
      <c r="E2" s="127" t="s">
        <v>5</v>
      </c>
      <c r="F2" s="129" t="s">
        <v>6</v>
      </c>
      <c r="G2" s="127" t="s">
        <v>7</v>
      </c>
      <c r="H2" s="127" t="s">
        <v>8</v>
      </c>
      <c r="I2" s="127" t="s">
        <v>9</v>
      </c>
      <c r="J2" s="127" t="s">
        <v>10</v>
      </c>
      <c r="K2" s="127" t="s">
        <v>11</v>
      </c>
      <c r="L2" s="127" t="s">
        <v>12</v>
      </c>
    </row>
    <row r="3" s="116" customFormat="1" ht="24" spans="1:12">
      <c r="A3" s="130">
        <v>1</v>
      </c>
      <c r="B3" s="131" t="s">
        <v>13</v>
      </c>
      <c r="C3" s="131"/>
      <c r="D3" s="132"/>
      <c r="E3" s="130"/>
      <c r="F3" s="129">
        <f>F4+F9+F12</f>
        <v>19</v>
      </c>
      <c r="G3" s="130"/>
      <c r="H3" s="130"/>
      <c r="I3" s="130"/>
      <c r="J3" s="133"/>
      <c r="K3" s="134"/>
      <c r="L3" s="135">
        <f>L4+L9+L12</f>
        <v>17.87</v>
      </c>
    </row>
    <row r="4" s="116" customFormat="1" ht="24" spans="1:12">
      <c r="A4" s="130">
        <v>2</v>
      </c>
      <c r="B4" s="131"/>
      <c r="C4" s="134" t="s">
        <v>14</v>
      </c>
      <c r="D4" s="132"/>
      <c r="E4" s="130"/>
      <c r="F4" s="129">
        <f>SUM(F5:F8)</f>
        <v>8</v>
      </c>
      <c r="G4" s="130"/>
      <c r="H4" s="130"/>
      <c r="I4" s="130"/>
      <c r="J4" s="133"/>
      <c r="K4" s="134"/>
      <c r="L4" s="135">
        <f>SUM(L5:L8)</f>
        <v>7.8</v>
      </c>
    </row>
    <row r="5" s="117" customFormat="1" ht="132" customHeight="1" spans="1:12">
      <c r="A5" s="130">
        <v>3</v>
      </c>
      <c r="B5" s="134"/>
      <c r="C5" s="134"/>
      <c r="D5" s="136" t="s">
        <v>15</v>
      </c>
      <c r="E5" s="137" t="s">
        <v>16</v>
      </c>
      <c r="F5" s="138">
        <v>2</v>
      </c>
      <c r="G5" s="139" t="s">
        <v>17</v>
      </c>
      <c r="H5" s="137" t="s">
        <v>18</v>
      </c>
      <c r="I5" s="137" t="s">
        <v>19</v>
      </c>
      <c r="J5" s="139" t="s">
        <v>17</v>
      </c>
      <c r="K5" s="140" t="s">
        <v>20</v>
      </c>
      <c r="L5" s="141">
        <v>2</v>
      </c>
    </row>
    <row r="6" s="117" customFormat="1" ht="72" spans="1:12">
      <c r="A6" s="130">
        <v>4</v>
      </c>
      <c r="B6" s="134"/>
      <c r="C6" s="134"/>
      <c r="D6" s="136" t="s">
        <v>21</v>
      </c>
      <c r="E6" s="137" t="s">
        <v>22</v>
      </c>
      <c r="F6" s="138">
        <v>2</v>
      </c>
      <c r="G6" s="139" t="s">
        <v>17</v>
      </c>
      <c r="H6" s="137" t="s">
        <v>18</v>
      </c>
      <c r="I6" s="137" t="s">
        <v>23</v>
      </c>
      <c r="J6" s="139" t="s">
        <v>17</v>
      </c>
      <c r="K6" s="140" t="s">
        <v>24</v>
      </c>
      <c r="L6" s="141">
        <v>2</v>
      </c>
    </row>
    <row r="7" s="117" customFormat="1" ht="126" customHeight="1" spans="1:12">
      <c r="A7" s="130">
        <v>5</v>
      </c>
      <c r="B7" s="134"/>
      <c r="C7" s="134"/>
      <c r="D7" s="136" t="s">
        <v>25</v>
      </c>
      <c r="E7" s="137" t="s">
        <v>26</v>
      </c>
      <c r="F7" s="138">
        <v>2</v>
      </c>
      <c r="G7" s="139" t="s">
        <v>27</v>
      </c>
      <c r="H7" s="137" t="s">
        <v>18</v>
      </c>
      <c r="I7" s="137" t="s">
        <v>28</v>
      </c>
      <c r="J7" s="139" t="s">
        <v>29</v>
      </c>
      <c r="K7" s="140" t="s">
        <v>30</v>
      </c>
      <c r="L7" s="141">
        <v>1.8</v>
      </c>
    </row>
    <row r="8" s="117" customFormat="1" ht="69" customHeight="1" spans="1:12">
      <c r="A8" s="130">
        <v>6</v>
      </c>
      <c r="B8" s="134"/>
      <c r="C8" s="134"/>
      <c r="D8" s="136" t="s">
        <v>31</v>
      </c>
      <c r="E8" s="137" t="s">
        <v>32</v>
      </c>
      <c r="F8" s="138">
        <v>2</v>
      </c>
      <c r="G8" s="139" t="s">
        <v>33</v>
      </c>
      <c r="H8" s="137" t="s">
        <v>18</v>
      </c>
      <c r="I8" s="137" t="s">
        <v>34</v>
      </c>
      <c r="J8" s="139" t="s">
        <v>33</v>
      </c>
      <c r="K8" s="140" t="s">
        <v>35</v>
      </c>
      <c r="L8" s="141">
        <v>2</v>
      </c>
    </row>
    <row r="9" s="117" customFormat="1" ht="24" spans="1:12">
      <c r="A9" s="130">
        <v>7</v>
      </c>
      <c r="B9" s="134"/>
      <c r="C9" s="134" t="s">
        <v>36</v>
      </c>
      <c r="D9" s="136"/>
      <c r="E9" s="137"/>
      <c r="F9" s="129">
        <f>SUM(F10:F11)</f>
        <v>4</v>
      </c>
      <c r="G9" s="139"/>
      <c r="H9" s="137"/>
      <c r="I9" s="137"/>
      <c r="J9" s="142"/>
      <c r="K9" s="140"/>
      <c r="L9" s="135">
        <f>SUM(L10:L11)</f>
        <v>3.47</v>
      </c>
    </row>
    <row r="10" s="117" customFormat="1" ht="197" customHeight="1" spans="1:12">
      <c r="A10" s="130">
        <v>8</v>
      </c>
      <c r="B10" s="134"/>
      <c r="C10" s="140"/>
      <c r="D10" s="136" t="s">
        <v>37</v>
      </c>
      <c r="E10" s="137" t="s">
        <v>38</v>
      </c>
      <c r="F10" s="138">
        <v>2</v>
      </c>
      <c r="G10" s="139" t="s">
        <v>33</v>
      </c>
      <c r="H10" s="137" t="s">
        <v>18</v>
      </c>
      <c r="I10" s="137" t="s">
        <v>39</v>
      </c>
      <c r="J10" s="139" t="s">
        <v>40</v>
      </c>
      <c r="K10" s="140" t="s">
        <v>41</v>
      </c>
      <c r="L10" s="141">
        <v>1.47</v>
      </c>
    </row>
    <row r="11" s="117" customFormat="1" ht="120" customHeight="1" spans="1:12">
      <c r="A11" s="130">
        <v>9</v>
      </c>
      <c r="B11" s="134"/>
      <c r="C11" s="134"/>
      <c r="D11" s="136" t="s">
        <v>42</v>
      </c>
      <c r="E11" s="137" t="s">
        <v>43</v>
      </c>
      <c r="F11" s="138">
        <v>2</v>
      </c>
      <c r="G11" s="139" t="s">
        <v>44</v>
      </c>
      <c r="H11" s="137" t="s">
        <v>18</v>
      </c>
      <c r="I11" s="137" t="s">
        <v>45</v>
      </c>
      <c r="J11" s="139" t="s">
        <v>44</v>
      </c>
      <c r="K11" s="140" t="s">
        <v>46</v>
      </c>
      <c r="L11" s="141">
        <v>2</v>
      </c>
    </row>
    <row r="12" s="117" customFormat="1" ht="24" spans="1:12">
      <c r="A12" s="130">
        <v>10</v>
      </c>
      <c r="B12" s="134"/>
      <c r="C12" s="134" t="s">
        <v>47</v>
      </c>
      <c r="D12" s="136"/>
      <c r="E12" s="137"/>
      <c r="F12" s="129">
        <f>SUM(F13:F15)</f>
        <v>7</v>
      </c>
      <c r="G12" s="139"/>
      <c r="H12" s="137"/>
      <c r="I12" s="137"/>
      <c r="J12" s="142"/>
      <c r="K12" s="140"/>
      <c r="L12" s="135">
        <f>SUM(L13:L15)</f>
        <v>6.6</v>
      </c>
    </row>
    <row r="13" s="117" customFormat="1" ht="104" customHeight="1" spans="1:12">
      <c r="A13" s="130">
        <v>11</v>
      </c>
      <c r="B13" s="134"/>
      <c r="C13" s="134"/>
      <c r="D13" s="136" t="s">
        <v>48</v>
      </c>
      <c r="E13" s="137" t="s">
        <v>49</v>
      </c>
      <c r="F13" s="138">
        <v>2</v>
      </c>
      <c r="G13" s="139" t="s">
        <v>50</v>
      </c>
      <c r="H13" s="137" t="s">
        <v>18</v>
      </c>
      <c r="I13" s="137" t="s">
        <v>51</v>
      </c>
      <c r="J13" s="139" t="s">
        <v>50</v>
      </c>
      <c r="K13" s="140" t="s">
        <v>52</v>
      </c>
      <c r="L13" s="141">
        <v>2</v>
      </c>
    </row>
    <row r="14" s="117" customFormat="1" ht="113" customHeight="1" spans="1:12">
      <c r="A14" s="130">
        <v>12</v>
      </c>
      <c r="B14" s="134"/>
      <c r="C14" s="134"/>
      <c r="D14" s="136" t="s">
        <v>53</v>
      </c>
      <c r="E14" s="137" t="s">
        <v>54</v>
      </c>
      <c r="F14" s="138">
        <v>1</v>
      </c>
      <c r="G14" s="139" t="s">
        <v>55</v>
      </c>
      <c r="H14" s="137" t="s">
        <v>18</v>
      </c>
      <c r="I14" s="137" t="s">
        <v>56</v>
      </c>
      <c r="J14" s="139" t="s">
        <v>55</v>
      </c>
      <c r="K14" s="140" t="s">
        <v>52</v>
      </c>
      <c r="L14" s="141">
        <v>1</v>
      </c>
    </row>
    <row r="15" s="117" customFormat="1" ht="132" spans="1:12">
      <c r="A15" s="130">
        <v>13</v>
      </c>
      <c r="B15" s="134"/>
      <c r="C15" s="134"/>
      <c r="D15" s="136" t="s">
        <v>57</v>
      </c>
      <c r="E15" s="137" t="s">
        <v>58</v>
      </c>
      <c r="F15" s="138">
        <v>4</v>
      </c>
      <c r="G15" s="139" t="s">
        <v>50</v>
      </c>
      <c r="H15" s="137" t="s">
        <v>18</v>
      </c>
      <c r="I15" s="137" t="s">
        <v>59</v>
      </c>
      <c r="J15" s="139" t="s">
        <v>60</v>
      </c>
      <c r="K15" s="140" t="s">
        <v>61</v>
      </c>
      <c r="L15" s="141">
        <f>4*(25%+25%+50%*80%)</f>
        <v>3.6</v>
      </c>
    </row>
    <row r="16" s="116" customFormat="1" ht="24" spans="1:12">
      <c r="A16" s="130">
        <v>14</v>
      </c>
      <c r="B16" s="134" t="s">
        <v>62</v>
      </c>
      <c r="C16" s="130"/>
      <c r="D16" s="143"/>
      <c r="E16" s="131"/>
      <c r="F16" s="129">
        <f>F17+F20+F25</f>
        <v>19</v>
      </c>
      <c r="G16" s="130"/>
      <c r="H16" s="131"/>
      <c r="I16" s="131"/>
      <c r="J16" s="133"/>
      <c r="K16" s="134"/>
      <c r="L16" s="135">
        <f>L17+L20+L25</f>
        <v>16.35</v>
      </c>
    </row>
    <row r="17" s="116" customFormat="1" ht="24" spans="1:12">
      <c r="A17" s="130">
        <v>15</v>
      </c>
      <c r="B17" s="134"/>
      <c r="C17" s="134" t="s">
        <v>63</v>
      </c>
      <c r="D17" s="143"/>
      <c r="E17" s="131"/>
      <c r="F17" s="129">
        <f>F18+F19</f>
        <v>4</v>
      </c>
      <c r="G17" s="130"/>
      <c r="H17" s="131"/>
      <c r="I17" s="131"/>
      <c r="J17" s="133"/>
      <c r="K17" s="134"/>
      <c r="L17" s="135">
        <f>L18+L19</f>
        <v>4</v>
      </c>
    </row>
    <row r="18" s="117" customFormat="1" ht="77" customHeight="1" spans="1:12">
      <c r="A18" s="130">
        <v>16</v>
      </c>
      <c r="B18" s="134"/>
      <c r="C18" s="134"/>
      <c r="D18" s="136" t="s">
        <v>64</v>
      </c>
      <c r="E18" s="137" t="s">
        <v>65</v>
      </c>
      <c r="F18" s="138">
        <v>2</v>
      </c>
      <c r="G18" s="139" t="s">
        <v>50</v>
      </c>
      <c r="H18" s="137" t="s">
        <v>18</v>
      </c>
      <c r="I18" s="137" t="s">
        <v>66</v>
      </c>
      <c r="J18" s="139" t="s">
        <v>50</v>
      </c>
      <c r="K18" s="140" t="s">
        <v>35</v>
      </c>
      <c r="L18" s="141">
        <v>2</v>
      </c>
    </row>
    <row r="19" s="117" customFormat="1" ht="66" customHeight="1" spans="1:12">
      <c r="A19" s="130">
        <v>17</v>
      </c>
      <c r="B19" s="134"/>
      <c r="C19" s="134"/>
      <c r="D19" s="136" t="s">
        <v>67</v>
      </c>
      <c r="E19" s="137" t="s">
        <v>68</v>
      </c>
      <c r="F19" s="138">
        <v>2</v>
      </c>
      <c r="G19" s="139" t="s">
        <v>69</v>
      </c>
      <c r="H19" s="137" t="s">
        <v>18</v>
      </c>
      <c r="I19" s="137" t="s">
        <v>70</v>
      </c>
      <c r="J19" s="139" t="s">
        <v>69</v>
      </c>
      <c r="K19" s="140" t="s">
        <v>71</v>
      </c>
      <c r="L19" s="141">
        <v>2</v>
      </c>
    </row>
    <row r="20" s="117" customFormat="1" ht="24" spans="1:12">
      <c r="A20" s="130">
        <v>18</v>
      </c>
      <c r="B20" s="134"/>
      <c r="C20" s="134" t="s">
        <v>72</v>
      </c>
      <c r="D20" s="136"/>
      <c r="E20" s="137"/>
      <c r="F20" s="129">
        <f>F21+F22+F23+F24</f>
        <v>9</v>
      </c>
      <c r="G20" s="139"/>
      <c r="H20" s="137"/>
      <c r="I20" s="137"/>
      <c r="J20" s="142"/>
      <c r="K20" s="140"/>
      <c r="L20" s="135">
        <f>L21+L22+L23+L24</f>
        <v>7.75</v>
      </c>
    </row>
    <row r="21" s="117" customFormat="1" ht="95" customHeight="1" spans="1:12">
      <c r="A21" s="130">
        <v>19</v>
      </c>
      <c r="B21" s="134"/>
      <c r="C21" s="134"/>
      <c r="D21" s="136" t="s">
        <v>73</v>
      </c>
      <c r="E21" s="137" t="s">
        <v>74</v>
      </c>
      <c r="F21" s="138">
        <v>3</v>
      </c>
      <c r="G21" s="144">
        <v>1</v>
      </c>
      <c r="H21" s="137" t="s">
        <v>75</v>
      </c>
      <c r="I21" s="137" t="s">
        <v>76</v>
      </c>
      <c r="J21" s="144">
        <v>1</v>
      </c>
      <c r="K21" s="140" t="s">
        <v>77</v>
      </c>
      <c r="L21" s="141">
        <v>3</v>
      </c>
    </row>
    <row r="22" s="117" customFormat="1" ht="132" customHeight="1" spans="1:12">
      <c r="A22" s="130">
        <v>20</v>
      </c>
      <c r="B22" s="134"/>
      <c r="C22" s="134"/>
      <c r="D22" s="136" t="s">
        <v>78</v>
      </c>
      <c r="E22" s="137" t="s">
        <v>79</v>
      </c>
      <c r="F22" s="138">
        <v>2</v>
      </c>
      <c r="G22" s="139" t="s">
        <v>80</v>
      </c>
      <c r="H22" s="137" t="s">
        <v>18</v>
      </c>
      <c r="I22" s="137" t="s">
        <v>81</v>
      </c>
      <c r="J22" s="139" t="s">
        <v>80</v>
      </c>
      <c r="K22" s="140" t="s">
        <v>82</v>
      </c>
      <c r="L22" s="141">
        <v>2</v>
      </c>
    </row>
    <row r="23" s="117" customFormat="1" ht="68" customHeight="1" spans="1:12">
      <c r="A23" s="130">
        <v>21</v>
      </c>
      <c r="B23" s="134"/>
      <c r="C23" s="134"/>
      <c r="D23" s="136" t="s">
        <v>83</v>
      </c>
      <c r="E23" s="137" t="s">
        <v>84</v>
      </c>
      <c r="F23" s="138">
        <v>2</v>
      </c>
      <c r="G23" s="139" t="s">
        <v>27</v>
      </c>
      <c r="H23" s="137" t="s">
        <v>18</v>
      </c>
      <c r="I23" s="137" t="s">
        <v>85</v>
      </c>
      <c r="J23" s="139" t="s">
        <v>27</v>
      </c>
      <c r="K23" s="140" t="s">
        <v>86</v>
      </c>
      <c r="L23" s="141">
        <v>2</v>
      </c>
    </row>
    <row r="24" s="117" customFormat="1" ht="93" customHeight="1" spans="1:12">
      <c r="A24" s="130">
        <v>22</v>
      </c>
      <c r="B24" s="134"/>
      <c r="C24" s="134"/>
      <c r="D24" s="136" t="s">
        <v>87</v>
      </c>
      <c r="E24" s="137" t="s">
        <v>88</v>
      </c>
      <c r="F24" s="138">
        <v>2</v>
      </c>
      <c r="G24" s="139" t="s">
        <v>89</v>
      </c>
      <c r="H24" s="137" t="s">
        <v>90</v>
      </c>
      <c r="I24" s="137" t="s">
        <v>91</v>
      </c>
      <c r="J24" s="144">
        <v>0.7</v>
      </c>
      <c r="K24" s="140" t="s">
        <v>92</v>
      </c>
      <c r="L24" s="141">
        <f>2*(1-(1-70%/80%)*5)</f>
        <v>0.749999999999999</v>
      </c>
    </row>
    <row r="25" s="117" customFormat="1" ht="24" spans="1:12">
      <c r="A25" s="130">
        <v>23</v>
      </c>
      <c r="B25" s="134"/>
      <c r="C25" s="134" t="s">
        <v>93</v>
      </c>
      <c r="D25" s="136"/>
      <c r="E25" s="137"/>
      <c r="F25" s="129">
        <f>SUM(F26:F28)</f>
        <v>6</v>
      </c>
      <c r="G25" s="139"/>
      <c r="H25" s="137"/>
      <c r="I25" s="137"/>
      <c r="J25" s="142"/>
      <c r="K25" s="140"/>
      <c r="L25" s="135">
        <f>SUM(L26:L28)</f>
        <v>4.6</v>
      </c>
    </row>
    <row r="26" s="117" customFormat="1" ht="87" customHeight="1" spans="1:12">
      <c r="A26" s="130">
        <v>24</v>
      </c>
      <c r="B26" s="134"/>
      <c r="C26" s="134"/>
      <c r="D26" s="136" t="s">
        <v>94</v>
      </c>
      <c r="E26" s="137" t="s">
        <v>95</v>
      </c>
      <c r="F26" s="138">
        <v>2</v>
      </c>
      <c r="G26" s="139" t="s">
        <v>96</v>
      </c>
      <c r="H26" s="137" t="s">
        <v>18</v>
      </c>
      <c r="I26" s="137" t="s">
        <v>97</v>
      </c>
      <c r="J26" s="139" t="s">
        <v>96</v>
      </c>
      <c r="K26" s="140" t="s">
        <v>98</v>
      </c>
      <c r="L26" s="141">
        <v>2</v>
      </c>
    </row>
    <row r="27" s="117" customFormat="1" ht="148" customHeight="1" spans="1:12">
      <c r="A27" s="130">
        <v>25</v>
      </c>
      <c r="B27" s="134"/>
      <c r="C27" s="134"/>
      <c r="D27" s="136" t="s">
        <v>99</v>
      </c>
      <c r="E27" s="137" t="s">
        <v>100</v>
      </c>
      <c r="F27" s="138">
        <v>2</v>
      </c>
      <c r="G27" s="139" t="s">
        <v>96</v>
      </c>
      <c r="H27" s="137" t="s">
        <v>18</v>
      </c>
      <c r="I27" s="137" t="s">
        <v>101</v>
      </c>
      <c r="J27" s="139" t="s">
        <v>102</v>
      </c>
      <c r="K27" s="140" t="s">
        <v>103</v>
      </c>
      <c r="L27" s="141">
        <v>0.6</v>
      </c>
    </row>
    <row r="28" s="117" customFormat="1" ht="83" customHeight="1" spans="1:12">
      <c r="A28" s="130">
        <v>26</v>
      </c>
      <c r="B28" s="134"/>
      <c r="C28" s="134"/>
      <c r="D28" s="136" t="s">
        <v>104</v>
      </c>
      <c r="E28" s="137" t="s">
        <v>105</v>
      </c>
      <c r="F28" s="138">
        <v>2</v>
      </c>
      <c r="G28" s="139" t="s">
        <v>96</v>
      </c>
      <c r="H28" s="137" t="s">
        <v>18</v>
      </c>
      <c r="I28" s="137" t="s">
        <v>106</v>
      </c>
      <c r="J28" s="139" t="s">
        <v>96</v>
      </c>
      <c r="K28" s="140" t="s">
        <v>107</v>
      </c>
      <c r="L28" s="141">
        <v>2</v>
      </c>
    </row>
    <row r="29" s="116" customFormat="1" ht="24" spans="1:12">
      <c r="A29" s="130">
        <v>27</v>
      </c>
      <c r="B29" s="134" t="s">
        <v>108</v>
      </c>
      <c r="C29" s="130"/>
      <c r="D29" s="143"/>
      <c r="E29" s="131"/>
      <c r="F29" s="129">
        <f>F30+F39+F42</f>
        <v>22</v>
      </c>
      <c r="G29" s="130"/>
      <c r="H29" s="131"/>
      <c r="I29" s="131"/>
      <c r="J29" s="133"/>
      <c r="K29" s="134"/>
      <c r="L29" s="135">
        <f>L30+L39+L42</f>
        <v>16.2</v>
      </c>
    </row>
    <row r="30" s="116" customFormat="1" ht="24" spans="1:12">
      <c r="A30" s="130">
        <v>28</v>
      </c>
      <c r="B30" s="134"/>
      <c r="C30" s="131" t="s">
        <v>109</v>
      </c>
      <c r="D30" s="143"/>
      <c r="E30" s="131"/>
      <c r="F30" s="129">
        <f>SUM(F31:F38)</f>
        <v>15</v>
      </c>
      <c r="G30" s="130"/>
      <c r="H30" s="131"/>
      <c r="I30" s="131"/>
      <c r="J30" s="133"/>
      <c r="K30" s="134"/>
      <c r="L30" s="135">
        <f>SUM(L31:L38)</f>
        <v>11.4</v>
      </c>
    </row>
    <row r="31" s="117" customFormat="1" ht="72" spans="1:12">
      <c r="A31" s="130">
        <v>29</v>
      </c>
      <c r="B31" s="134"/>
      <c r="C31" s="134"/>
      <c r="D31" s="136" t="s">
        <v>110</v>
      </c>
      <c r="E31" s="137" t="s">
        <v>111</v>
      </c>
      <c r="F31" s="138">
        <v>4</v>
      </c>
      <c r="G31" s="145">
        <v>1</v>
      </c>
      <c r="H31" s="137" t="s">
        <v>75</v>
      </c>
      <c r="I31" s="137" t="s">
        <v>112</v>
      </c>
      <c r="J31" s="144">
        <v>1</v>
      </c>
      <c r="K31" s="140" t="s">
        <v>71</v>
      </c>
      <c r="L31" s="141">
        <v>4</v>
      </c>
    </row>
    <row r="32" s="117" customFormat="1" ht="82" customHeight="1" spans="1:12">
      <c r="A32" s="130">
        <v>30</v>
      </c>
      <c r="B32" s="134"/>
      <c r="C32" s="134"/>
      <c r="D32" s="136" t="s">
        <v>113</v>
      </c>
      <c r="E32" s="137" t="s">
        <v>114</v>
      </c>
      <c r="F32" s="138">
        <v>1</v>
      </c>
      <c r="G32" s="145">
        <v>1</v>
      </c>
      <c r="H32" s="137" t="s">
        <v>75</v>
      </c>
      <c r="I32" s="137" t="s">
        <v>115</v>
      </c>
      <c r="J32" s="144">
        <v>1</v>
      </c>
      <c r="K32" s="140" t="s">
        <v>71</v>
      </c>
      <c r="L32" s="141">
        <v>1</v>
      </c>
    </row>
    <row r="33" s="117" customFormat="1" ht="79" customHeight="1" spans="1:12">
      <c r="A33" s="130">
        <v>31</v>
      </c>
      <c r="B33" s="134"/>
      <c r="C33" s="134"/>
      <c r="D33" s="136" t="s">
        <v>116</v>
      </c>
      <c r="E33" s="137" t="s">
        <v>117</v>
      </c>
      <c r="F33" s="138">
        <v>4</v>
      </c>
      <c r="G33" s="145">
        <v>1</v>
      </c>
      <c r="H33" s="137" t="s">
        <v>75</v>
      </c>
      <c r="I33" s="137" t="s">
        <v>118</v>
      </c>
      <c r="J33" s="144">
        <v>1</v>
      </c>
      <c r="K33" s="140" t="s">
        <v>71</v>
      </c>
      <c r="L33" s="141">
        <v>4</v>
      </c>
    </row>
    <row r="34" s="117" customFormat="1" ht="99" customHeight="1" spans="1:12">
      <c r="A34" s="130">
        <v>32</v>
      </c>
      <c r="B34" s="134"/>
      <c r="C34" s="134"/>
      <c r="D34" s="136" t="s">
        <v>119</v>
      </c>
      <c r="E34" s="137" t="s">
        <v>120</v>
      </c>
      <c r="F34" s="138">
        <v>1</v>
      </c>
      <c r="G34" s="145">
        <v>1</v>
      </c>
      <c r="H34" s="137" t="s">
        <v>75</v>
      </c>
      <c r="I34" s="137" t="s">
        <v>121</v>
      </c>
      <c r="J34" s="146" t="s">
        <v>122</v>
      </c>
      <c r="K34" s="140" t="s">
        <v>71</v>
      </c>
      <c r="L34" s="141">
        <v>0</v>
      </c>
    </row>
    <row r="35" s="117" customFormat="1" ht="72" spans="1:12">
      <c r="A35" s="130">
        <v>33</v>
      </c>
      <c r="B35" s="134"/>
      <c r="C35" s="134"/>
      <c r="D35" s="136" t="s">
        <v>123</v>
      </c>
      <c r="E35" s="137" t="s">
        <v>124</v>
      </c>
      <c r="F35" s="138">
        <v>1</v>
      </c>
      <c r="G35" s="145">
        <v>1</v>
      </c>
      <c r="H35" s="137" t="s">
        <v>75</v>
      </c>
      <c r="I35" s="137" t="s">
        <v>125</v>
      </c>
      <c r="J35" s="146" t="s">
        <v>126</v>
      </c>
      <c r="K35" s="140" t="s">
        <v>71</v>
      </c>
      <c r="L35" s="141">
        <v>0</v>
      </c>
    </row>
    <row r="36" s="117" customFormat="1" ht="75" customHeight="1" spans="1:12">
      <c r="A36" s="130">
        <v>34</v>
      </c>
      <c r="B36" s="134"/>
      <c r="C36" s="134"/>
      <c r="D36" s="136" t="s">
        <v>127</v>
      </c>
      <c r="E36" s="137" t="s">
        <v>128</v>
      </c>
      <c r="F36" s="138">
        <v>1</v>
      </c>
      <c r="G36" s="147">
        <v>1</v>
      </c>
      <c r="H36" s="137" t="s">
        <v>75</v>
      </c>
      <c r="I36" s="137" t="s">
        <v>129</v>
      </c>
      <c r="J36" s="144">
        <v>1</v>
      </c>
      <c r="K36" s="140" t="s">
        <v>71</v>
      </c>
      <c r="L36" s="141">
        <v>1</v>
      </c>
    </row>
    <row r="37" s="117" customFormat="1" ht="72" spans="1:12">
      <c r="A37" s="130">
        <v>35</v>
      </c>
      <c r="B37" s="134"/>
      <c r="C37" s="134"/>
      <c r="D37" s="136" t="s">
        <v>130</v>
      </c>
      <c r="E37" s="137" t="s">
        <v>131</v>
      </c>
      <c r="F37" s="138">
        <v>2</v>
      </c>
      <c r="G37" s="147">
        <v>1</v>
      </c>
      <c r="H37" s="137" t="s">
        <v>75</v>
      </c>
      <c r="I37" s="137" t="s">
        <v>132</v>
      </c>
      <c r="J37" s="144" t="s">
        <v>133</v>
      </c>
      <c r="K37" s="140" t="s">
        <v>71</v>
      </c>
      <c r="L37" s="141">
        <f>F37*0.4</f>
        <v>0.8</v>
      </c>
    </row>
    <row r="38" s="117" customFormat="1" ht="72" spans="1:12">
      <c r="A38" s="130">
        <v>36</v>
      </c>
      <c r="B38" s="134"/>
      <c r="C38" s="134"/>
      <c r="D38" s="136" t="s">
        <v>134</v>
      </c>
      <c r="E38" s="137" t="s">
        <v>135</v>
      </c>
      <c r="F38" s="138">
        <v>1</v>
      </c>
      <c r="G38" s="147">
        <v>1</v>
      </c>
      <c r="H38" s="137" t="s">
        <v>75</v>
      </c>
      <c r="I38" s="137" t="s">
        <v>118</v>
      </c>
      <c r="J38" s="144" t="s">
        <v>133</v>
      </c>
      <c r="K38" s="140" t="s">
        <v>71</v>
      </c>
      <c r="L38" s="141">
        <f>F38*0.6</f>
        <v>0.6</v>
      </c>
    </row>
    <row r="39" s="116" customFormat="1" ht="24" spans="1:12">
      <c r="A39" s="130">
        <v>37</v>
      </c>
      <c r="B39" s="134"/>
      <c r="C39" s="134" t="s">
        <v>136</v>
      </c>
      <c r="D39" s="143"/>
      <c r="E39" s="131"/>
      <c r="F39" s="129">
        <f>SUM(F40:F41)</f>
        <v>4</v>
      </c>
      <c r="G39" s="148"/>
      <c r="H39" s="131"/>
      <c r="I39" s="131"/>
      <c r="J39" s="133"/>
      <c r="K39" s="134"/>
      <c r="L39" s="135">
        <f>SUM(L40:L41)</f>
        <v>2.4</v>
      </c>
    </row>
    <row r="40" s="117" customFormat="1" ht="188" customHeight="1" spans="1:12">
      <c r="A40" s="130">
        <v>38</v>
      </c>
      <c r="B40" s="134"/>
      <c r="C40" s="134"/>
      <c r="D40" s="136" t="s">
        <v>137</v>
      </c>
      <c r="E40" s="137" t="s">
        <v>138</v>
      </c>
      <c r="F40" s="138">
        <v>2</v>
      </c>
      <c r="G40" s="144">
        <v>1</v>
      </c>
      <c r="H40" s="137" t="s">
        <v>18</v>
      </c>
      <c r="I40" s="137" t="s">
        <v>139</v>
      </c>
      <c r="J40" s="149">
        <f>26/29</f>
        <v>0.896551724137931</v>
      </c>
      <c r="K40" s="140" t="s">
        <v>140</v>
      </c>
      <c r="L40" s="141">
        <f>2*(1-3*20%)</f>
        <v>0.8</v>
      </c>
    </row>
    <row r="41" s="117" customFormat="1" ht="117" customHeight="1" spans="1:12">
      <c r="A41" s="130">
        <v>39</v>
      </c>
      <c r="B41" s="134"/>
      <c r="C41" s="134"/>
      <c r="D41" s="136" t="s">
        <v>141</v>
      </c>
      <c r="E41" s="137" t="s">
        <v>142</v>
      </c>
      <c r="F41" s="138">
        <v>2</v>
      </c>
      <c r="G41" s="144">
        <v>1</v>
      </c>
      <c r="H41" s="137" t="s">
        <v>18</v>
      </c>
      <c r="I41" s="137" t="s">
        <v>139</v>
      </c>
      <c r="J41" s="149">
        <f>28/29</f>
        <v>0.96551724137931</v>
      </c>
      <c r="K41" s="140" t="s">
        <v>140</v>
      </c>
      <c r="L41" s="141">
        <f>2*(1-1*20%)</f>
        <v>1.6</v>
      </c>
    </row>
    <row r="42" s="116" customFormat="1" ht="24" spans="1:12">
      <c r="A42" s="130">
        <v>40</v>
      </c>
      <c r="B42" s="134"/>
      <c r="C42" s="134" t="s">
        <v>143</v>
      </c>
      <c r="D42" s="143"/>
      <c r="E42" s="131"/>
      <c r="F42" s="129">
        <f>SUM(F43:F45)</f>
        <v>3</v>
      </c>
      <c r="G42" s="150"/>
      <c r="H42" s="131"/>
      <c r="I42" s="131"/>
      <c r="J42" s="133"/>
      <c r="K42" s="134"/>
      <c r="L42" s="135">
        <f>SUM(L43:L45)</f>
        <v>2.4</v>
      </c>
    </row>
    <row r="43" s="117" customFormat="1" ht="88" customHeight="1" spans="1:12">
      <c r="A43" s="130">
        <v>41</v>
      </c>
      <c r="B43" s="134"/>
      <c r="C43" s="134"/>
      <c r="D43" s="136" t="s">
        <v>144</v>
      </c>
      <c r="E43" s="137" t="s">
        <v>145</v>
      </c>
      <c r="F43" s="138">
        <v>1</v>
      </c>
      <c r="G43" s="144" t="s">
        <v>146</v>
      </c>
      <c r="H43" s="137" t="s">
        <v>18</v>
      </c>
      <c r="I43" s="137" t="s">
        <v>147</v>
      </c>
      <c r="J43" s="139" t="s">
        <v>148</v>
      </c>
      <c r="K43" s="140" t="s">
        <v>71</v>
      </c>
      <c r="L43" s="141">
        <v>0.6</v>
      </c>
    </row>
    <row r="44" s="117" customFormat="1" ht="72" spans="1:12">
      <c r="A44" s="130">
        <v>42</v>
      </c>
      <c r="B44" s="134"/>
      <c r="C44" s="134"/>
      <c r="D44" s="136" t="s">
        <v>149</v>
      </c>
      <c r="E44" s="137" t="s">
        <v>150</v>
      </c>
      <c r="F44" s="138">
        <v>1</v>
      </c>
      <c r="G44" s="144" t="s">
        <v>146</v>
      </c>
      <c r="H44" s="137" t="s">
        <v>18</v>
      </c>
      <c r="I44" s="137" t="s">
        <v>151</v>
      </c>
      <c r="J44" s="139" t="s">
        <v>146</v>
      </c>
      <c r="K44" s="140" t="s">
        <v>71</v>
      </c>
      <c r="L44" s="141">
        <v>1</v>
      </c>
    </row>
    <row r="45" s="117" customFormat="1" ht="96" customHeight="1" spans="1:12">
      <c r="A45" s="130">
        <v>43</v>
      </c>
      <c r="B45" s="134"/>
      <c r="C45" s="134"/>
      <c r="D45" s="136" t="s">
        <v>152</v>
      </c>
      <c r="E45" s="137" t="s">
        <v>153</v>
      </c>
      <c r="F45" s="138">
        <v>1</v>
      </c>
      <c r="G45" s="144" t="s">
        <v>146</v>
      </c>
      <c r="H45" s="137" t="s">
        <v>18</v>
      </c>
      <c r="I45" s="137" t="s">
        <v>154</v>
      </c>
      <c r="J45" s="139" t="s">
        <v>155</v>
      </c>
      <c r="K45" s="140" t="s">
        <v>71</v>
      </c>
      <c r="L45" s="141">
        <v>0.8</v>
      </c>
    </row>
    <row r="46" s="116" customFormat="1" ht="24" spans="1:12">
      <c r="A46" s="130">
        <v>44</v>
      </c>
      <c r="B46" s="134" t="s">
        <v>156</v>
      </c>
      <c r="C46" s="130"/>
      <c r="D46" s="143"/>
      <c r="E46" s="131"/>
      <c r="F46" s="151">
        <f>F47+F55+F60</f>
        <v>32</v>
      </c>
      <c r="G46" s="152"/>
      <c r="H46" s="153"/>
      <c r="I46" s="153"/>
      <c r="J46" s="133"/>
      <c r="K46" s="134"/>
      <c r="L46" s="135">
        <f>L47+L55+L60</f>
        <v>22.3633333333333</v>
      </c>
    </row>
    <row r="47" s="116" customFormat="1" ht="24" spans="1:12">
      <c r="A47" s="130">
        <v>45</v>
      </c>
      <c r="B47" s="134"/>
      <c r="C47" s="134" t="s">
        <v>157</v>
      </c>
      <c r="D47" s="143"/>
      <c r="E47" s="131"/>
      <c r="F47" s="151">
        <f>SUM(F48:F54)</f>
        <v>14</v>
      </c>
      <c r="G47" s="152"/>
      <c r="H47" s="153"/>
      <c r="I47" s="153"/>
      <c r="J47" s="133"/>
      <c r="K47" s="134"/>
      <c r="L47" s="135">
        <f>SUM(L48:L54)</f>
        <v>9.00333333333333</v>
      </c>
    </row>
    <row r="48" s="117" customFormat="1" ht="71" customHeight="1" spans="1:12">
      <c r="A48" s="130">
        <v>46</v>
      </c>
      <c r="B48" s="134"/>
      <c r="C48" s="134"/>
      <c r="D48" s="136" t="s">
        <v>158</v>
      </c>
      <c r="E48" s="137" t="s">
        <v>159</v>
      </c>
      <c r="F48" s="154">
        <v>2</v>
      </c>
      <c r="G48" s="139" t="s">
        <v>160</v>
      </c>
      <c r="H48" s="137" t="s">
        <v>75</v>
      </c>
      <c r="I48" s="137" t="s">
        <v>161</v>
      </c>
      <c r="J48" s="139" t="s">
        <v>162</v>
      </c>
      <c r="K48" s="140" t="s">
        <v>71</v>
      </c>
      <c r="L48" s="141">
        <v>2</v>
      </c>
    </row>
    <row r="49" s="117" customFormat="1" ht="66" customHeight="1" spans="1:12">
      <c r="A49" s="130">
        <v>47</v>
      </c>
      <c r="B49" s="134"/>
      <c r="C49" s="134"/>
      <c r="D49" s="136" t="s">
        <v>163</v>
      </c>
      <c r="E49" s="137" t="s">
        <v>164</v>
      </c>
      <c r="F49" s="154">
        <v>2</v>
      </c>
      <c r="G49" s="139" t="s">
        <v>165</v>
      </c>
      <c r="H49" s="137" t="s">
        <v>75</v>
      </c>
      <c r="I49" s="137" t="s">
        <v>161</v>
      </c>
      <c r="J49" s="139" t="s">
        <v>162</v>
      </c>
      <c r="K49" s="140" t="s">
        <v>71</v>
      </c>
      <c r="L49" s="141">
        <v>0</v>
      </c>
    </row>
    <row r="50" s="117" customFormat="1" ht="80" customHeight="1" spans="1:12">
      <c r="A50" s="130">
        <v>48</v>
      </c>
      <c r="B50" s="134"/>
      <c r="C50" s="134"/>
      <c r="D50" s="136" t="s">
        <v>166</v>
      </c>
      <c r="E50" s="137" t="s">
        <v>167</v>
      </c>
      <c r="F50" s="154">
        <v>2</v>
      </c>
      <c r="G50" s="139" t="s">
        <v>160</v>
      </c>
      <c r="H50" s="137" t="s">
        <v>75</v>
      </c>
      <c r="I50" s="137" t="s">
        <v>161</v>
      </c>
      <c r="J50" s="139" t="s">
        <v>168</v>
      </c>
      <c r="K50" s="140" t="s">
        <v>71</v>
      </c>
      <c r="L50" s="141">
        <v>2</v>
      </c>
    </row>
    <row r="51" s="117" customFormat="1" ht="102" customHeight="1" spans="1:12">
      <c r="A51" s="130">
        <v>49</v>
      </c>
      <c r="B51" s="134"/>
      <c r="C51" s="134"/>
      <c r="D51" s="136" t="s">
        <v>169</v>
      </c>
      <c r="E51" s="137" t="s">
        <v>170</v>
      </c>
      <c r="F51" s="154">
        <v>2</v>
      </c>
      <c r="G51" s="144" t="s">
        <v>171</v>
      </c>
      <c r="H51" s="137" t="s">
        <v>75</v>
      </c>
      <c r="I51" s="137" t="s">
        <v>172</v>
      </c>
      <c r="J51" s="139" t="s">
        <v>173</v>
      </c>
      <c r="K51" s="140" t="s">
        <v>71</v>
      </c>
      <c r="L51" s="141">
        <f>ROUND(2*(50%+50%*2/3),2)</f>
        <v>1.67</v>
      </c>
    </row>
    <row r="52" s="117" customFormat="1" ht="123" customHeight="1" spans="1:12">
      <c r="A52" s="130">
        <v>50</v>
      </c>
      <c r="B52" s="134"/>
      <c r="C52" s="134"/>
      <c r="D52" s="136" t="s">
        <v>174</v>
      </c>
      <c r="E52" s="137" t="s">
        <v>175</v>
      </c>
      <c r="F52" s="154">
        <v>2</v>
      </c>
      <c r="G52" s="139" t="s">
        <v>176</v>
      </c>
      <c r="H52" s="137" t="s">
        <v>75</v>
      </c>
      <c r="I52" s="137" t="s">
        <v>177</v>
      </c>
      <c r="J52" s="149" t="s">
        <v>178</v>
      </c>
      <c r="K52" s="140" t="s">
        <v>71</v>
      </c>
      <c r="L52" s="141">
        <f>2*(50%*0+50%*1/3)</f>
        <v>0.333333333333333</v>
      </c>
    </row>
    <row r="53" s="117" customFormat="1" ht="98" customHeight="1" spans="1:12">
      <c r="A53" s="130">
        <v>51</v>
      </c>
      <c r="B53" s="134"/>
      <c r="C53" s="134"/>
      <c r="D53" s="136" t="s">
        <v>179</v>
      </c>
      <c r="E53" s="137" t="s">
        <v>180</v>
      </c>
      <c r="F53" s="154">
        <v>2</v>
      </c>
      <c r="G53" s="139" t="s">
        <v>181</v>
      </c>
      <c r="H53" s="137" t="s">
        <v>75</v>
      </c>
      <c r="I53" s="137" t="s">
        <v>161</v>
      </c>
      <c r="J53" s="149">
        <v>0.5714</v>
      </c>
      <c r="K53" s="140" t="s">
        <v>71</v>
      </c>
      <c r="L53" s="141">
        <v>2</v>
      </c>
    </row>
    <row r="54" s="117" customFormat="1" ht="115" customHeight="1" spans="1:12">
      <c r="A54" s="130">
        <v>52</v>
      </c>
      <c r="B54" s="134"/>
      <c r="C54" s="134"/>
      <c r="D54" s="136" t="s">
        <v>182</v>
      </c>
      <c r="E54" s="137" t="s">
        <v>183</v>
      </c>
      <c r="F54" s="154">
        <v>2</v>
      </c>
      <c r="G54" s="139" t="s">
        <v>184</v>
      </c>
      <c r="H54" s="137" t="s">
        <v>75</v>
      </c>
      <c r="I54" s="137" t="s">
        <v>185</v>
      </c>
      <c r="J54" s="139" t="s">
        <v>186</v>
      </c>
      <c r="K54" s="140" t="s">
        <v>71</v>
      </c>
      <c r="L54" s="141">
        <v>1</v>
      </c>
    </row>
    <row r="55" s="117" customFormat="1" ht="24" spans="1:12">
      <c r="A55" s="130">
        <v>53</v>
      </c>
      <c r="B55" s="134"/>
      <c r="C55" s="131" t="s">
        <v>187</v>
      </c>
      <c r="D55" s="136"/>
      <c r="E55" s="137"/>
      <c r="F55" s="151">
        <f>SUM(F56:F59)</f>
        <v>9</v>
      </c>
      <c r="G55" s="139"/>
      <c r="H55" s="137"/>
      <c r="I55" s="137"/>
      <c r="J55" s="142"/>
      <c r="K55" s="140"/>
      <c r="L55" s="135">
        <f>SUM(L56:L59)</f>
        <v>5.47</v>
      </c>
    </row>
    <row r="56" s="117" customFormat="1" ht="54" customHeight="1" spans="1:12">
      <c r="A56" s="130">
        <v>54</v>
      </c>
      <c r="B56" s="134"/>
      <c r="C56" s="130"/>
      <c r="D56" s="136" t="s">
        <v>188</v>
      </c>
      <c r="E56" s="137" t="s">
        <v>189</v>
      </c>
      <c r="F56" s="154">
        <v>3</v>
      </c>
      <c r="G56" s="155" t="s">
        <v>190</v>
      </c>
      <c r="H56" s="137" t="s">
        <v>75</v>
      </c>
      <c r="I56" s="156" t="s">
        <v>161</v>
      </c>
      <c r="J56" s="139" t="s">
        <v>191</v>
      </c>
      <c r="K56" s="140" t="s">
        <v>192</v>
      </c>
      <c r="L56" s="141">
        <f>ROUND(3*(1-(1-85.61%)*5),2)</f>
        <v>0.84</v>
      </c>
    </row>
    <row r="57" s="117" customFormat="1" ht="72" spans="1:12">
      <c r="A57" s="130">
        <v>55</v>
      </c>
      <c r="B57" s="134"/>
      <c r="C57" s="130"/>
      <c r="D57" s="136" t="s">
        <v>193</v>
      </c>
      <c r="E57" s="137" t="s">
        <v>194</v>
      </c>
      <c r="F57" s="154">
        <v>2</v>
      </c>
      <c r="G57" s="155" t="s">
        <v>195</v>
      </c>
      <c r="H57" s="156" t="s">
        <v>90</v>
      </c>
      <c r="I57" s="156" t="s">
        <v>196</v>
      </c>
      <c r="J57" s="137" t="s">
        <v>197</v>
      </c>
      <c r="K57" s="140" t="s">
        <v>192</v>
      </c>
      <c r="L57" s="141">
        <f>ROUND(2*(0+1/3*(1-(5.6%-4.9%)/5.6%*5)+1/3),2)</f>
        <v>0.92</v>
      </c>
    </row>
    <row r="58" s="117" customFormat="1" ht="90" customHeight="1" spans="1:12">
      <c r="A58" s="130">
        <v>56</v>
      </c>
      <c r="B58" s="134"/>
      <c r="C58" s="130"/>
      <c r="D58" s="136" t="s">
        <v>198</v>
      </c>
      <c r="E58" s="137" t="s">
        <v>199</v>
      </c>
      <c r="F58" s="154">
        <v>2</v>
      </c>
      <c r="G58" s="155" t="s">
        <v>195</v>
      </c>
      <c r="H58" s="156" t="s">
        <v>90</v>
      </c>
      <c r="I58" s="156" t="s">
        <v>196</v>
      </c>
      <c r="J58" s="137" t="s">
        <v>200</v>
      </c>
      <c r="K58" s="140" t="s">
        <v>192</v>
      </c>
      <c r="L58" s="141">
        <f>ROUND(2*(1/3+1/3*(1-(5.6%-5.11%)/5.6%*5)+1/3),2)</f>
        <v>1.71</v>
      </c>
    </row>
    <row r="59" s="117" customFormat="1" ht="104" customHeight="1" spans="1:12">
      <c r="A59" s="130">
        <v>57</v>
      </c>
      <c r="B59" s="134"/>
      <c r="C59" s="130"/>
      <c r="D59" s="136" t="s">
        <v>201</v>
      </c>
      <c r="E59" s="137" t="s">
        <v>202</v>
      </c>
      <c r="F59" s="154">
        <v>2</v>
      </c>
      <c r="G59" s="155" t="s">
        <v>195</v>
      </c>
      <c r="H59" s="156" t="s">
        <v>90</v>
      </c>
      <c r="I59" s="156" t="s">
        <v>196</v>
      </c>
      <c r="J59" s="137" t="s">
        <v>195</v>
      </c>
      <c r="K59" s="140" t="s">
        <v>192</v>
      </c>
      <c r="L59" s="141">
        <f>F59</f>
        <v>2</v>
      </c>
    </row>
    <row r="60" s="117" customFormat="1" ht="36" spans="1:12">
      <c r="A60" s="130">
        <v>58</v>
      </c>
      <c r="B60" s="134"/>
      <c r="C60" s="134" t="s">
        <v>203</v>
      </c>
      <c r="D60" s="136"/>
      <c r="E60" s="137"/>
      <c r="F60" s="129">
        <f>SUM(F61:F63)</f>
        <v>9</v>
      </c>
      <c r="G60" s="139"/>
      <c r="H60" s="137"/>
      <c r="I60" s="137"/>
      <c r="J60" s="142"/>
      <c r="K60" s="140"/>
      <c r="L60" s="135">
        <f>SUM(L61:L63)</f>
        <v>7.89</v>
      </c>
    </row>
    <row r="61" s="117" customFormat="1" ht="53" customHeight="1" spans="1:12">
      <c r="A61" s="130">
        <v>59</v>
      </c>
      <c r="B61" s="134"/>
      <c r="C61" s="134"/>
      <c r="D61" s="136" t="s">
        <v>204</v>
      </c>
      <c r="E61" s="137" t="s">
        <v>205</v>
      </c>
      <c r="F61" s="138">
        <v>3</v>
      </c>
      <c r="G61" s="139" t="s">
        <v>206</v>
      </c>
      <c r="H61" s="156" t="s">
        <v>90</v>
      </c>
      <c r="I61" s="137" t="s">
        <v>207</v>
      </c>
      <c r="J61" s="149">
        <v>0.8576</v>
      </c>
      <c r="K61" s="140" t="s">
        <v>208</v>
      </c>
      <c r="L61" s="141">
        <f>ROUND(3*(1-(1-85.76%/90%)*5),2)</f>
        <v>2.29</v>
      </c>
    </row>
    <row r="62" s="117" customFormat="1" ht="78" customHeight="1" spans="1:12">
      <c r="A62" s="130">
        <v>60</v>
      </c>
      <c r="B62" s="134"/>
      <c r="C62" s="134"/>
      <c r="D62" s="136" t="s">
        <v>209</v>
      </c>
      <c r="E62" s="137" t="s">
        <v>210</v>
      </c>
      <c r="F62" s="138">
        <v>2</v>
      </c>
      <c r="G62" s="139" t="s">
        <v>55</v>
      </c>
      <c r="H62" s="156" t="s">
        <v>90</v>
      </c>
      <c r="I62" s="137" t="s">
        <v>211</v>
      </c>
      <c r="J62" s="139" t="s">
        <v>55</v>
      </c>
      <c r="K62" s="140" t="s">
        <v>212</v>
      </c>
      <c r="L62" s="141">
        <v>2</v>
      </c>
    </row>
    <row r="63" s="117" customFormat="1" ht="159" customHeight="1" spans="1:12">
      <c r="A63" s="130">
        <v>61</v>
      </c>
      <c r="B63" s="134"/>
      <c r="C63" s="134"/>
      <c r="D63" s="140" t="s">
        <v>213</v>
      </c>
      <c r="E63" s="140" t="s">
        <v>214</v>
      </c>
      <c r="F63" s="138">
        <v>4</v>
      </c>
      <c r="G63" s="139" t="s">
        <v>215</v>
      </c>
      <c r="H63" s="137" t="s">
        <v>75</v>
      </c>
      <c r="I63" s="140" t="s">
        <v>216</v>
      </c>
      <c r="J63" s="139" t="s">
        <v>217</v>
      </c>
      <c r="K63" s="140" t="s">
        <v>218</v>
      </c>
      <c r="L63" s="141">
        <v>3.6</v>
      </c>
    </row>
    <row r="64" s="116" customFormat="1" ht="24" spans="1:12">
      <c r="A64" s="130">
        <v>62</v>
      </c>
      <c r="B64" s="134" t="s">
        <v>219</v>
      </c>
      <c r="C64" s="130"/>
      <c r="D64" s="143"/>
      <c r="E64" s="131"/>
      <c r="F64" s="129">
        <f>F65</f>
        <v>8</v>
      </c>
      <c r="G64" s="130"/>
      <c r="H64" s="131"/>
      <c r="I64" s="131"/>
      <c r="J64" s="133"/>
      <c r="K64" s="134"/>
      <c r="L64" s="135">
        <f>L65</f>
        <v>8</v>
      </c>
    </row>
    <row r="65" s="116" customFormat="1" ht="24" spans="1:12">
      <c r="A65" s="130">
        <v>63</v>
      </c>
      <c r="B65" s="134"/>
      <c r="C65" s="134" t="s">
        <v>220</v>
      </c>
      <c r="D65" s="134"/>
      <c r="E65" s="131"/>
      <c r="F65" s="129">
        <f>F66</f>
        <v>8</v>
      </c>
      <c r="G65" s="130"/>
      <c r="H65" s="131"/>
      <c r="I65" s="131"/>
      <c r="J65" s="133"/>
      <c r="K65" s="134"/>
      <c r="L65" s="135">
        <f>L66</f>
        <v>8</v>
      </c>
    </row>
    <row r="66" s="117" customFormat="1" ht="42" customHeight="1" spans="1:12">
      <c r="A66" s="130">
        <v>64</v>
      </c>
      <c r="B66" s="134"/>
      <c r="C66" s="140"/>
      <c r="D66" s="140" t="s">
        <v>221</v>
      </c>
      <c r="E66" s="137" t="s">
        <v>222</v>
      </c>
      <c r="F66" s="138">
        <v>8</v>
      </c>
      <c r="G66" s="139" t="s">
        <v>206</v>
      </c>
      <c r="H66" s="137" t="s">
        <v>75</v>
      </c>
      <c r="I66" s="137" t="s">
        <v>223</v>
      </c>
      <c r="J66" s="149">
        <v>0.9381</v>
      </c>
      <c r="K66" s="140" t="s">
        <v>208</v>
      </c>
      <c r="L66" s="141">
        <v>8</v>
      </c>
    </row>
    <row r="67" s="118" customFormat="1" ht="31" customHeight="1" spans="1:12">
      <c r="A67" s="130">
        <v>65</v>
      </c>
      <c r="B67" s="157" t="s">
        <v>224</v>
      </c>
      <c r="C67" s="158"/>
      <c r="D67" s="159"/>
      <c r="E67" s="158"/>
      <c r="F67" s="160">
        <f>F3+F16+F29+F46+F64</f>
        <v>100</v>
      </c>
      <c r="G67" s="157"/>
      <c r="H67" s="158"/>
      <c r="I67" s="134"/>
      <c r="J67" s="161"/>
      <c r="K67" s="158"/>
      <c r="L67" s="162">
        <f>L3+L16+L29+L46+L64</f>
        <v>80.7833333333333</v>
      </c>
    </row>
    <row r="68" spans="1:12">
      <c r="L68" s="163"/>
    </row>
  </sheetData>
  <autoFilter xmlns:etc="http://www.wps.cn/officeDocument/2017/etCustomData" ref="A2:L67" etc:filterBottomFollowUsedRange="0">
    <extLst/>
  </autoFilter>
  <mergeCells count="1">
    <mergeCell ref="B1:L1"/>
  </mergeCells>
  <pageMargins left="0.75" right="0.75" top="1" bottom="1" header="0.5" footer="0.5"/>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144"/>
  <sheetViews>
    <sheetView workbookViewId="0">
      <selection activeCell="E11" sqref="E11"/>
    </sheetView>
  </sheetViews>
  <sheetFormatPr defaultColWidth="8.725" defaultRowHeight="13.5" outlineLevelCol="5"/>
  <cols>
    <col min="2" max="2" width="62.725" style="89" customWidth="1"/>
    <col min="3" max="3" width="32.725" style="89" customWidth="1"/>
    <col min="4" max="4" width="8.36666666666667" style="89" customWidth="1"/>
    <col min="5" max="5" width="32.725" style="89" customWidth="1"/>
    <col min="6" max="6" width="28.6333333333333" style="89" customWidth="1"/>
  </cols>
  <sheetData>
    <row r="1" spans="1:6">
      <c r="E1" s="89" t="s">
        <v>225</v>
      </c>
      <c r="F1" s="89" t="s">
        <v>226</v>
      </c>
    </row>
    <row r="2" spans="1:6">
      <c r="B2" s="90" t="s">
        <v>227</v>
      </c>
      <c r="E2" s="89" t="s">
        <v>228</v>
      </c>
    </row>
    <row r="3" ht="36.75" spans="1:6">
      <c r="B3" s="91" t="s">
        <v>229</v>
      </c>
      <c r="E3" s="89" t="s">
        <v>230</v>
      </c>
    </row>
    <row r="4" spans="1:6">
      <c r="B4" s="92" t="s">
        <v>231</v>
      </c>
      <c r="E4" s="93" t="s">
        <v>232</v>
      </c>
    </row>
    <row r="5" ht="14.25" spans="1:6">
      <c r="B5" s="94"/>
      <c r="E5" s="89" t="s">
        <v>233</v>
      </c>
    </row>
    <row r="6" ht="14.25" spans="1:6">
      <c r="A6" s="95" t="s">
        <v>234</v>
      </c>
      <c r="B6" s="96" t="s">
        <v>235</v>
      </c>
      <c r="C6" s="96" t="s">
        <v>236</v>
      </c>
      <c r="D6" s="97"/>
      <c r="E6" s="89" t="s">
        <v>237</v>
      </c>
    </row>
    <row r="7" ht="24.75" spans="1:6">
      <c r="A7" s="98" t="s">
        <v>238</v>
      </c>
      <c r="B7" s="99" t="s">
        <v>239</v>
      </c>
      <c r="C7" s="100" t="s">
        <v>240</v>
      </c>
      <c r="D7" s="101"/>
      <c r="E7" s="89" t="s">
        <v>241</v>
      </c>
    </row>
    <row r="8" ht="24.75" spans="1:6">
      <c r="A8" s="98" t="s">
        <v>242</v>
      </c>
      <c r="B8" s="99" t="s">
        <v>243</v>
      </c>
      <c r="C8" s="100" t="s">
        <v>244</v>
      </c>
      <c r="D8" s="101"/>
    </row>
    <row r="9" spans="1:6">
      <c r="B9" s="94"/>
      <c r="E9" s="89" t="s">
        <v>245</v>
      </c>
    </row>
    <row r="10" spans="1:6">
      <c r="B10" s="92" t="s">
        <v>246</v>
      </c>
    </row>
    <row r="11" ht="31" customHeight="1" spans="1:6">
      <c r="B11" s="102" t="s">
        <v>247</v>
      </c>
      <c r="E11" s="89" t="s">
        <v>248</v>
      </c>
    </row>
    <row r="12" ht="31" customHeight="1" spans="1:6">
      <c r="B12" s="102" t="s">
        <v>249</v>
      </c>
    </row>
    <row r="13" ht="24" customHeight="1" spans="1:6">
      <c r="B13" s="92" t="s">
        <v>250</v>
      </c>
    </row>
    <row r="14" spans="1:6">
      <c r="B14" s="94"/>
    </row>
    <row r="15" spans="1:6">
      <c r="B15" s="91" t="s">
        <v>251</v>
      </c>
    </row>
    <row r="16" spans="1:6">
      <c r="B16" s="103" t="s">
        <v>252</v>
      </c>
    </row>
    <row r="17" spans="1:4">
      <c r="B17" s="103" t="s">
        <v>253</v>
      </c>
    </row>
    <row r="18" spans="1:4">
      <c r="B18" s="103" t="s">
        <v>254</v>
      </c>
    </row>
    <row r="19" spans="1:4">
      <c r="B19" s="103" t="s">
        <v>255</v>
      </c>
    </row>
    <row r="20" spans="1:4">
      <c r="B20" s="103" t="s">
        <v>256</v>
      </c>
    </row>
    <row r="21" spans="1:4">
      <c r="B21" s="94"/>
    </row>
    <row r="22" spans="1:4">
      <c r="B22" s="94"/>
    </row>
    <row r="23" spans="1:4">
      <c r="B23" s="90" t="s">
        <v>257</v>
      </c>
    </row>
    <row r="24" spans="1:4">
      <c r="B24" s="92" t="s">
        <v>258</v>
      </c>
    </row>
    <row r="25" spans="1:4">
      <c r="B25" s="103" t="s">
        <v>259</v>
      </c>
    </row>
    <row r="26" ht="24.75" spans="1:4">
      <c r="B26" s="102" t="s">
        <v>260</v>
      </c>
    </row>
    <row r="27" spans="1:4">
      <c r="B27" s="103" t="s">
        <v>261</v>
      </c>
    </row>
    <row r="28" spans="1:4">
      <c r="B28" s="94"/>
    </row>
    <row r="29" spans="1:4">
      <c r="B29" s="92" t="s">
        <v>262</v>
      </c>
    </row>
    <row r="30" ht="14.25" spans="1:4">
      <c r="B30" s="94"/>
    </row>
    <row r="31" ht="14.25" spans="1:4">
      <c r="A31" s="95" t="s">
        <v>1</v>
      </c>
      <c r="B31" s="96" t="s">
        <v>263</v>
      </c>
      <c r="C31" s="96" t="s">
        <v>264</v>
      </c>
      <c r="D31" s="97"/>
    </row>
    <row r="32" ht="14.25" spans="1:4">
      <c r="A32" s="104">
        <v>1</v>
      </c>
      <c r="B32" s="99" t="s">
        <v>265</v>
      </c>
      <c r="C32" s="99" t="s">
        <v>266</v>
      </c>
      <c r="D32" s="105"/>
    </row>
    <row r="33" ht="37.5" spans="1:4">
      <c r="A33" s="104">
        <v>2</v>
      </c>
      <c r="B33" s="99" t="s">
        <v>267</v>
      </c>
      <c r="C33" s="99" t="s">
        <v>268</v>
      </c>
      <c r="D33" s="105"/>
    </row>
    <row r="34" ht="39" spans="1:4">
      <c r="A34" s="104">
        <v>3</v>
      </c>
      <c r="B34" s="99" t="s">
        <v>269</v>
      </c>
      <c r="C34" s="99" t="s">
        <v>270</v>
      </c>
      <c r="D34" s="105"/>
    </row>
    <row r="35" spans="1:4">
      <c r="B35" s="94"/>
    </row>
    <row r="36" spans="1:4">
      <c r="B36" s="92" t="s">
        <v>271</v>
      </c>
    </row>
    <row r="37" spans="1:4">
      <c r="B37" s="103" t="s">
        <v>272</v>
      </c>
    </row>
    <row r="38" spans="1:4">
      <c r="B38" s="103" t="s">
        <v>273</v>
      </c>
    </row>
    <row r="39" spans="1:4">
      <c r="B39" s="106" t="s">
        <v>274</v>
      </c>
    </row>
    <row r="40" spans="1:4">
      <c r="B40" s="106" t="s">
        <v>275</v>
      </c>
    </row>
    <row r="41" spans="1:4">
      <c r="B41" s="106" t="s">
        <v>276</v>
      </c>
    </row>
    <row r="42" spans="1:4">
      <c r="B42" s="92" t="s">
        <v>277</v>
      </c>
    </row>
    <row r="43" spans="1:4">
      <c r="B43" s="94"/>
    </row>
    <row r="44" spans="1:4">
      <c r="B44" s="91" t="s">
        <v>278</v>
      </c>
    </row>
    <row r="45" ht="14.25" spans="1:4">
      <c r="B45" s="94"/>
    </row>
    <row r="46" ht="14.25" spans="1:4">
      <c r="B46" s="95" t="s">
        <v>279</v>
      </c>
      <c r="C46" s="96" t="s">
        <v>280</v>
      </c>
      <c r="D46" s="97"/>
    </row>
    <row r="47" ht="24.75" spans="1:4">
      <c r="B47" s="107" t="s">
        <v>281</v>
      </c>
      <c r="C47" s="100" t="s">
        <v>282</v>
      </c>
      <c r="D47" s="101"/>
    </row>
    <row r="48" ht="24.75" spans="1:4">
      <c r="B48" s="107" t="s">
        <v>283</v>
      </c>
      <c r="C48" s="100" t="s">
        <v>284</v>
      </c>
      <c r="D48" s="101"/>
    </row>
    <row r="49" ht="25.5" spans="2:4">
      <c r="B49" s="107" t="s">
        <v>285</v>
      </c>
      <c r="C49" s="100" t="s">
        <v>286</v>
      </c>
      <c r="D49" s="101"/>
    </row>
    <row r="50" ht="14.25" spans="2:4">
      <c r="B50" s="107" t="s">
        <v>287</v>
      </c>
      <c r="C50" s="100" t="s">
        <v>288</v>
      </c>
      <c r="D50" s="101"/>
    </row>
    <row r="51" spans="2:4">
      <c r="B51" s="94"/>
    </row>
    <row r="52" spans="2:4">
      <c r="B52" s="94"/>
    </row>
    <row r="53" spans="2:4">
      <c r="B53" s="90" t="s">
        <v>289</v>
      </c>
    </row>
    <row r="54" spans="2:4">
      <c r="B54" s="92" t="s">
        <v>290</v>
      </c>
    </row>
    <row r="55" spans="2:4">
      <c r="B55" s="91" t="s">
        <v>291</v>
      </c>
    </row>
    <row r="56" spans="2:4">
      <c r="B56" s="92" t="s">
        <v>292</v>
      </c>
    </row>
    <row r="57" spans="2:4">
      <c r="B57" s="90" t="s">
        <v>293</v>
      </c>
    </row>
    <row r="58" spans="2:4">
      <c r="B58" s="103" t="s">
        <v>294</v>
      </c>
    </row>
    <row r="59" spans="2:4">
      <c r="B59" s="103" t="s">
        <v>295</v>
      </c>
    </row>
    <row r="60" spans="2:4">
      <c r="B60" s="103" t="s">
        <v>296</v>
      </c>
    </row>
    <row r="61" spans="2:4">
      <c r="B61" s="103" t="s">
        <v>297</v>
      </c>
    </row>
    <row r="62" spans="2:4">
      <c r="B62" s="90" t="s">
        <v>298</v>
      </c>
    </row>
    <row r="63" spans="2:4">
      <c r="B63" s="103" t="s">
        <v>299</v>
      </c>
    </row>
    <row r="64" spans="2:4">
      <c r="B64" s="108" t="s">
        <v>300</v>
      </c>
    </row>
    <row r="65" spans="1:5">
      <c r="B65" s="108" t="s">
        <v>301</v>
      </c>
    </row>
    <row r="66" spans="1:5">
      <c r="B66" s="103" t="s">
        <v>302</v>
      </c>
    </row>
    <row r="67" spans="1:5">
      <c r="B67" s="90" t="s">
        <v>303</v>
      </c>
    </row>
    <row r="68" spans="1:5">
      <c r="B68" s="103" t="s">
        <v>304</v>
      </c>
    </row>
    <row r="69" spans="1:5">
      <c r="B69" s="103" t="s">
        <v>305</v>
      </c>
    </row>
    <row r="70" spans="1:5">
      <c r="B70" s="106" t="s">
        <v>306</v>
      </c>
    </row>
    <row r="71" spans="1:5">
      <c r="B71" s="106" t="s">
        <v>307</v>
      </c>
    </row>
    <row r="72" spans="1:5">
      <c r="B72" s="92" t="s">
        <v>308</v>
      </c>
    </row>
    <row r="73" spans="1:5">
      <c r="B73" s="109" t="s">
        <v>309</v>
      </c>
    </row>
    <row r="74" ht="14.25" spans="1:5">
      <c r="B74" s="94"/>
    </row>
    <row r="75" ht="14.25" spans="1:5">
      <c r="A75" s="95" t="s">
        <v>1</v>
      </c>
      <c r="B75" s="96" t="s">
        <v>310</v>
      </c>
      <c r="C75" s="96" t="s">
        <v>311</v>
      </c>
      <c r="D75" s="96"/>
      <c r="E75" s="96" t="s">
        <v>312</v>
      </c>
    </row>
    <row r="76" ht="14.25" spans="1:5">
      <c r="A76" s="104">
        <v>1</v>
      </c>
      <c r="B76" s="99" t="s">
        <v>313</v>
      </c>
      <c r="C76" s="100" t="s">
        <v>314</v>
      </c>
      <c r="D76" s="100"/>
      <c r="E76" s="100" t="s">
        <v>315</v>
      </c>
    </row>
    <row r="77" ht="14.25" spans="1:5">
      <c r="A77" s="104">
        <v>2</v>
      </c>
      <c r="B77" s="99" t="s">
        <v>316</v>
      </c>
      <c r="C77" s="100" t="s">
        <v>317</v>
      </c>
      <c r="D77" s="100"/>
      <c r="E77" s="100" t="s">
        <v>318</v>
      </c>
    </row>
    <row r="78" ht="14.25" spans="1:5">
      <c r="A78" s="104">
        <v>3</v>
      </c>
      <c r="B78" s="99" t="s">
        <v>319</v>
      </c>
      <c r="C78" s="100" t="s">
        <v>317</v>
      </c>
      <c r="D78" s="100"/>
      <c r="E78" s="100" t="s">
        <v>318</v>
      </c>
    </row>
    <row r="79" ht="14.25" spans="1:5">
      <c r="A79" s="104">
        <v>4</v>
      </c>
      <c r="B79" s="99" t="s">
        <v>320</v>
      </c>
      <c r="C79" s="110" t="s">
        <v>321</v>
      </c>
      <c r="D79" s="110"/>
      <c r="E79" s="100" t="s">
        <v>322</v>
      </c>
    </row>
    <row r="80" ht="14.25" spans="1:5">
      <c r="A80" s="104">
        <v>5</v>
      </c>
      <c r="B80" s="99" t="s">
        <v>323</v>
      </c>
      <c r="C80" s="110" t="s">
        <v>324</v>
      </c>
      <c r="D80" s="110"/>
      <c r="E80" s="100" t="s">
        <v>325</v>
      </c>
    </row>
    <row r="81" ht="14.25" spans="1:5">
      <c r="A81" s="104">
        <v>6</v>
      </c>
      <c r="B81" s="99" t="s">
        <v>326</v>
      </c>
      <c r="C81" s="110" t="s">
        <v>327</v>
      </c>
      <c r="D81" s="110"/>
      <c r="E81" s="100" t="s">
        <v>325</v>
      </c>
    </row>
    <row r="82" ht="14.25" spans="1:5">
      <c r="A82" s="104">
        <v>7</v>
      </c>
      <c r="B82" s="99" t="s">
        <v>328</v>
      </c>
      <c r="C82" s="100" t="s">
        <v>329</v>
      </c>
      <c r="D82" s="100"/>
      <c r="E82" s="100" t="s">
        <v>330</v>
      </c>
    </row>
    <row r="83" ht="14.25" spans="1:5">
      <c r="A83" s="104">
        <v>8</v>
      </c>
      <c r="B83" s="99" t="s">
        <v>331</v>
      </c>
      <c r="C83" s="100" t="s">
        <v>332</v>
      </c>
      <c r="D83" s="100"/>
      <c r="E83" s="100" t="s">
        <v>333</v>
      </c>
    </row>
    <row r="84" spans="1:5">
      <c r="B84" s="94"/>
    </row>
    <row r="85" spans="1:5">
      <c r="B85" s="109" t="s">
        <v>334</v>
      </c>
    </row>
    <row r="86" spans="1:5">
      <c r="B86" s="111" t="s">
        <v>335</v>
      </c>
    </row>
    <row r="87" spans="1:5">
      <c r="B87" s="111" t="s">
        <v>336</v>
      </c>
    </row>
    <row r="88" spans="1:5">
      <c r="B88" s="111" t="s">
        <v>337</v>
      </c>
    </row>
    <row r="89" spans="1:5">
      <c r="B89" s="111" t="s">
        <v>338</v>
      </c>
    </row>
    <row r="90" spans="1:5">
      <c r="B90" s="94"/>
    </row>
    <row r="91" spans="1:5">
      <c r="B91" s="92" t="s">
        <v>339</v>
      </c>
    </row>
    <row r="92" spans="1:5">
      <c r="B92" s="90" t="s">
        <v>340</v>
      </c>
    </row>
    <row r="93" spans="1:5">
      <c r="B93" s="103" t="s">
        <v>341</v>
      </c>
    </row>
    <row r="94" spans="1:5">
      <c r="B94" s="103" t="s">
        <v>342</v>
      </c>
    </row>
    <row r="95" spans="1:5">
      <c r="B95" s="103" t="s">
        <v>343</v>
      </c>
    </row>
    <row r="96" spans="1:5">
      <c r="B96" s="90" t="s">
        <v>344</v>
      </c>
    </row>
    <row r="97" spans="2:2">
      <c r="B97" s="102" t="s">
        <v>345</v>
      </c>
    </row>
    <row r="98" spans="2:2">
      <c r="B98" s="102" t="s">
        <v>346</v>
      </c>
    </row>
    <row r="99" spans="2:2">
      <c r="B99" s="102" t="s">
        <v>347</v>
      </c>
    </row>
    <row r="100" spans="2:2">
      <c r="B100" s="106" t="s">
        <v>348</v>
      </c>
    </row>
    <row r="101" spans="2:2">
      <c r="B101" s="106" t="s">
        <v>349</v>
      </c>
    </row>
    <row r="102" spans="2:2">
      <c r="B102" s="106" t="s">
        <v>350</v>
      </c>
    </row>
    <row r="103" spans="2:2">
      <c r="B103" s="106" t="s">
        <v>351</v>
      </c>
    </row>
    <row r="104" spans="2:2">
      <c r="B104" s="94"/>
    </row>
    <row r="105" spans="2:2">
      <c r="B105" s="90" t="s">
        <v>352</v>
      </c>
    </row>
    <row r="106" spans="2:2">
      <c r="B106" s="92" t="s">
        <v>353</v>
      </c>
    </row>
    <row r="107" spans="2:2">
      <c r="B107" s="103" t="s">
        <v>354</v>
      </c>
    </row>
    <row r="108" spans="2:2">
      <c r="B108" s="103" t="s">
        <v>355</v>
      </c>
    </row>
    <row r="109" spans="2:2">
      <c r="B109" s="103" t="s">
        <v>356</v>
      </c>
    </row>
    <row r="110" spans="2:2">
      <c r="B110" s="92" t="s">
        <v>357</v>
      </c>
    </row>
    <row r="111" spans="2:2">
      <c r="B111" s="103" t="s">
        <v>358</v>
      </c>
    </row>
    <row r="112" spans="2:2">
      <c r="B112" s="92" t="s">
        <v>359</v>
      </c>
    </row>
    <row r="113" ht="14.25" spans="1:5">
      <c r="B113" s="94"/>
    </row>
    <row r="114" ht="14.25" spans="1:5">
      <c r="B114" s="95" t="s">
        <v>360</v>
      </c>
      <c r="C114" s="96" t="s">
        <v>361</v>
      </c>
      <c r="D114" s="96"/>
      <c r="E114" s="96" t="s">
        <v>362</v>
      </c>
    </row>
    <row r="115" ht="14.25" spans="1:5">
      <c r="B115" s="107" t="s">
        <v>363</v>
      </c>
      <c r="C115" s="100" t="s">
        <v>364</v>
      </c>
      <c r="D115" s="100"/>
      <c r="E115" s="100" t="s">
        <v>365</v>
      </c>
    </row>
    <row r="116" ht="14.25" spans="1:5">
      <c r="B116" s="107" t="s">
        <v>366</v>
      </c>
      <c r="C116" s="100" t="s">
        <v>367</v>
      </c>
      <c r="D116" s="100"/>
      <c r="E116" s="100" t="s">
        <v>368</v>
      </c>
    </row>
    <row r="117" spans="1:5">
      <c r="B117" s="94"/>
    </row>
    <row r="118" spans="1:5">
      <c r="B118" s="94"/>
    </row>
    <row r="119" ht="14.25" spans="1:5">
      <c r="B119" s="90" t="s">
        <v>369</v>
      </c>
    </row>
    <row r="120" ht="14.25" spans="1:5">
      <c r="A120" s="95" t="s">
        <v>1</v>
      </c>
      <c r="B120" s="96" t="s">
        <v>370</v>
      </c>
      <c r="C120" s="96" t="s">
        <v>280</v>
      </c>
      <c r="D120" s="97"/>
    </row>
    <row r="121" ht="24.75" spans="1:5">
      <c r="A121" s="104">
        <v>1</v>
      </c>
      <c r="B121" s="99" t="s">
        <v>371</v>
      </c>
      <c r="C121" s="100" t="s">
        <v>372</v>
      </c>
      <c r="D121" s="101"/>
    </row>
    <row r="122" ht="26.25" spans="1:5">
      <c r="A122" s="104">
        <v>2</v>
      </c>
      <c r="B122" s="99" t="s">
        <v>373</v>
      </c>
      <c r="C122" s="100" t="s">
        <v>374</v>
      </c>
      <c r="D122" s="101"/>
    </row>
    <row r="123" ht="25.5" spans="1:5">
      <c r="A123" s="104">
        <v>3</v>
      </c>
      <c r="B123" s="99" t="s">
        <v>375</v>
      </c>
      <c r="C123" s="100" t="s">
        <v>376</v>
      </c>
      <c r="D123" s="101"/>
    </row>
    <row r="124" ht="24.75" spans="1:5">
      <c r="A124" s="104">
        <v>4</v>
      </c>
      <c r="B124" s="99" t="s">
        <v>377</v>
      </c>
      <c r="C124" s="100" t="s">
        <v>378</v>
      </c>
      <c r="D124" s="101"/>
    </row>
    <row r="125" ht="14.25" spans="1:5">
      <c r="A125" s="104">
        <v>5</v>
      </c>
      <c r="B125" s="99" t="s">
        <v>379</v>
      </c>
      <c r="C125" s="100" t="s">
        <v>380</v>
      </c>
      <c r="D125" s="101"/>
    </row>
    <row r="126" spans="1:5">
      <c r="B126" s="94"/>
    </row>
    <row r="127" spans="1:5">
      <c r="B127" s="90" t="s">
        <v>381</v>
      </c>
    </row>
    <row r="128" spans="1:5">
      <c r="B128" s="102" t="s">
        <v>382</v>
      </c>
    </row>
    <row r="129" spans="2:2">
      <c r="B129" s="102" t="s">
        <v>383</v>
      </c>
    </row>
    <row r="130" spans="2:2">
      <c r="B130" s="106" t="s">
        <v>384</v>
      </c>
    </row>
    <row r="131" spans="2:2">
      <c r="B131" s="106" t="s">
        <v>385</v>
      </c>
    </row>
    <row r="132" spans="2:2">
      <c r="B132" s="106" t="s">
        <v>386</v>
      </c>
    </row>
    <row r="133" spans="2:2">
      <c r="B133" s="106" t="s">
        <v>387</v>
      </c>
    </row>
    <row r="134" spans="2:2">
      <c r="B134" s="106" t="s">
        <v>388</v>
      </c>
    </row>
    <row r="135" spans="2:2">
      <c r="B135" s="102" t="s">
        <v>389</v>
      </c>
    </row>
    <row r="136" spans="2:2">
      <c r="B136" s="112" t="s">
        <v>390</v>
      </c>
    </row>
    <row r="137" spans="2:2">
      <c r="B137" s="106" t="s">
        <v>391</v>
      </c>
    </row>
    <row r="138" spans="2:2">
      <c r="B138" s="106" t="s">
        <v>363</v>
      </c>
    </row>
    <row r="139" spans="2:2">
      <c r="B139" s="106" t="s">
        <v>392</v>
      </c>
    </row>
    <row r="140" spans="2:2">
      <c r="B140" s="106" t="s">
        <v>393</v>
      </c>
    </row>
    <row r="141" spans="2:2">
      <c r="B141" s="102" t="s">
        <v>394</v>
      </c>
    </row>
    <row r="142" spans="2:2">
      <c r="B142" s="102" t="s">
        <v>395</v>
      </c>
    </row>
    <row r="143" spans="2:2">
      <c r="B143" s="113" t="s">
        <v>396</v>
      </c>
    </row>
    <row r="144" spans="2:2">
      <c r="B144" s="113" t="s">
        <v>397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P15" sqref="P15"/>
    </sheetView>
  </sheetViews>
  <sheetFormatPr defaultColWidth="8.725" defaultRowHeight="13.5"/>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31"/>
  <sheetViews>
    <sheetView zoomScale="85" zoomScaleNormal="85" topLeftCell="A2" workbookViewId="0">
      <selection activeCell="F9" sqref="F9"/>
    </sheetView>
  </sheetViews>
  <sheetFormatPr defaultColWidth="9" defaultRowHeight="13.5"/>
  <cols>
    <col min="1" max="1" width="9" style="1"/>
    <col min="2" max="2" width="28" style="1" customWidth="1"/>
    <col min="3" max="3" width="13.625" style="1" customWidth="1"/>
    <col min="4" max="4" width="22.125" style="1" customWidth="1"/>
    <col min="5" max="5" width="7.75833333333333" style="1" customWidth="1"/>
    <col min="6" max="6" width="50" style="1" customWidth="1"/>
    <col min="7" max="7" width="12.125" style="1" customWidth="1"/>
    <col min="8" max="8" width="25.625" style="1" customWidth="1"/>
    <col min="9" max="9" width="24.2583333333333" style="1" customWidth="1"/>
    <col min="10" max="16384" width="9" style="1"/>
  </cols>
  <sheetData>
    <row r="1" ht="54" customHeight="1" spans="1:9">
      <c r="A1" s="16" t="s">
        <v>398</v>
      </c>
      <c r="B1" s="16"/>
      <c r="C1" s="16"/>
      <c r="D1" s="16"/>
      <c r="E1" s="16"/>
      <c r="F1" s="16"/>
      <c r="G1" s="16"/>
    </row>
    <row r="2" ht="36" customHeight="1" spans="1:9">
      <c r="A2" s="18" t="s">
        <v>1</v>
      </c>
      <c r="B2" s="18" t="s">
        <v>399</v>
      </c>
      <c r="C2" s="19" t="s">
        <v>400</v>
      </c>
      <c r="D2" s="18" t="s">
        <v>401</v>
      </c>
      <c r="E2" s="47" t="s">
        <v>402</v>
      </c>
      <c r="F2" s="48"/>
      <c r="G2" s="19" t="s">
        <v>403</v>
      </c>
      <c r="H2" s="19" t="s">
        <v>404</v>
      </c>
      <c r="I2" s="19" t="s">
        <v>405</v>
      </c>
    </row>
    <row r="3" ht="24" spans="1:9">
      <c r="A3" s="38">
        <v>1</v>
      </c>
      <c r="B3" s="69" t="s">
        <v>406</v>
      </c>
      <c r="C3" s="70">
        <v>39</v>
      </c>
      <c r="D3" s="25" t="s">
        <v>407</v>
      </c>
      <c r="E3" s="54">
        <v>21</v>
      </c>
      <c r="F3" s="29" t="s">
        <v>408</v>
      </c>
      <c r="G3" s="32">
        <v>295.98</v>
      </c>
      <c r="H3" s="32">
        <v>151.192734</v>
      </c>
      <c r="I3" s="32">
        <v>70.9609512</v>
      </c>
    </row>
    <row r="4" ht="36" spans="1:9">
      <c r="A4" s="22"/>
      <c r="B4" s="71"/>
      <c r="C4" s="72"/>
      <c r="D4" s="29" t="s">
        <v>409</v>
      </c>
      <c r="E4" s="54">
        <v>5</v>
      </c>
      <c r="F4" s="25" t="s">
        <v>410</v>
      </c>
      <c r="G4" s="32"/>
      <c r="H4" s="32"/>
      <c r="I4" s="32"/>
    </row>
    <row r="5" ht="24" spans="1:9">
      <c r="A5" s="22"/>
      <c r="B5" s="71"/>
      <c r="C5" s="72"/>
      <c r="D5" s="29" t="s">
        <v>411</v>
      </c>
      <c r="E5" s="54">
        <v>8</v>
      </c>
      <c r="F5" s="29" t="s">
        <v>412</v>
      </c>
      <c r="G5" s="32"/>
      <c r="H5" s="32"/>
      <c r="I5" s="32"/>
    </row>
    <row r="6" ht="24" spans="1:9">
      <c r="A6" s="59"/>
      <c r="B6" s="73"/>
      <c r="C6" s="74"/>
      <c r="D6" s="29" t="s">
        <v>413</v>
      </c>
      <c r="E6" s="54">
        <v>5</v>
      </c>
      <c r="F6" s="29" t="s">
        <v>414</v>
      </c>
      <c r="G6" s="32"/>
      <c r="H6" s="32"/>
      <c r="I6" s="32"/>
    </row>
    <row r="7" ht="24" spans="1:9">
      <c r="A7" s="38">
        <v>2</v>
      </c>
      <c r="B7" s="69" t="s">
        <v>415</v>
      </c>
      <c r="C7" s="70">
        <v>40.3</v>
      </c>
      <c r="D7" s="75" t="s">
        <v>416</v>
      </c>
      <c r="E7" s="54">
        <v>2</v>
      </c>
      <c r="F7" s="33" t="s">
        <v>417</v>
      </c>
      <c r="G7" s="38">
        <v>217.06</v>
      </c>
      <c r="H7" s="32">
        <v>114.094294</v>
      </c>
      <c r="I7" s="32">
        <v>56.6365741</v>
      </c>
    </row>
    <row r="8" ht="21.95" customHeight="1" spans="1:9">
      <c r="A8" s="22"/>
      <c r="B8" s="71"/>
      <c r="C8" s="72"/>
      <c r="D8" s="76" t="s">
        <v>407</v>
      </c>
      <c r="E8" s="54">
        <v>24</v>
      </c>
      <c r="F8" s="29" t="s">
        <v>418</v>
      </c>
      <c r="G8" s="22"/>
      <c r="H8" s="32"/>
      <c r="I8" s="32"/>
    </row>
    <row r="9" ht="24" spans="1:9">
      <c r="A9" s="22"/>
      <c r="B9" s="71"/>
      <c r="C9" s="72"/>
      <c r="D9" s="77" t="s">
        <v>409</v>
      </c>
      <c r="E9" s="70">
        <v>5.3</v>
      </c>
      <c r="F9" s="78" t="s">
        <v>419</v>
      </c>
      <c r="G9" s="22"/>
      <c r="H9" s="32"/>
      <c r="I9" s="32"/>
    </row>
    <row r="10" ht="14.25" spans="1:9">
      <c r="A10" s="22"/>
      <c r="B10" s="71"/>
      <c r="C10" s="72"/>
      <c r="D10" s="79" t="s">
        <v>411</v>
      </c>
      <c r="E10" s="54">
        <v>8</v>
      </c>
      <c r="F10" s="29" t="s">
        <v>420</v>
      </c>
      <c r="G10" s="22"/>
      <c r="H10" s="32"/>
      <c r="I10" s="32"/>
    </row>
    <row r="11" ht="14.25" spans="1:9">
      <c r="A11" s="59"/>
      <c r="B11" s="73"/>
      <c r="C11" s="74"/>
      <c r="D11" s="80" t="s">
        <v>413</v>
      </c>
      <c r="E11" s="54">
        <v>1</v>
      </c>
      <c r="F11" s="46" t="s">
        <v>421</v>
      </c>
      <c r="G11" s="59"/>
      <c r="H11" s="32"/>
      <c r="I11" s="32"/>
    </row>
    <row r="12" ht="14.25" spans="1:9">
      <c r="A12" s="38">
        <v>3</v>
      </c>
      <c r="B12" s="69" t="s">
        <v>422</v>
      </c>
      <c r="C12" s="70">
        <v>52.3</v>
      </c>
      <c r="D12" s="25" t="s">
        <v>407</v>
      </c>
      <c r="E12" s="54">
        <v>45</v>
      </c>
      <c r="F12" s="29" t="s">
        <v>423</v>
      </c>
      <c r="G12" s="38">
        <v>506.78</v>
      </c>
      <c r="H12" s="32">
        <v>277.246976</v>
      </c>
      <c r="I12" s="32">
        <v>136.3939271</v>
      </c>
    </row>
    <row r="13" ht="14.25" spans="1:9">
      <c r="A13" s="22"/>
      <c r="B13" s="71"/>
      <c r="C13" s="72"/>
      <c r="D13" s="29" t="s">
        <v>411</v>
      </c>
      <c r="E13" s="54">
        <v>2</v>
      </c>
      <c r="F13" s="46" t="s">
        <v>424</v>
      </c>
      <c r="G13" s="22"/>
      <c r="H13" s="32"/>
      <c r="I13" s="32"/>
    </row>
    <row r="14" ht="60" spans="1:9">
      <c r="A14" s="22"/>
      <c r="B14" s="71"/>
      <c r="C14" s="72"/>
      <c r="D14" s="78" t="s">
        <v>409</v>
      </c>
      <c r="E14" s="70">
        <v>5.3</v>
      </c>
      <c r="F14" s="78" t="s">
        <v>425</v>
      </c>
      <c r="G14" s="22"/>
      <c r="H14" s="32"/>
      <c r="I14" s="32"/>
    </row>
    <row r="15" ht="14.25" spans="1:9">
      <c r="A15" s="38">
        <v>4</v>
      </c>
      <c r="B15" s="69" t="s">
        <v>426</v>
      </c>
      <c r="C15" s="70">
        <v>21</v>
      </c>
      <c r="D15" s="25" t="s">
        <v>407</v>
      </c>
      <c r="E15" s="54">
        <v>13</v>
      </c>
      <c r="F15" s="29" t="s">
        <v>427</v>
      </c>
      <c r="G15" s="38">
        <v>140.66</v>
      </c>
      <c r="H15" s="32">
        <v>91.873084</v>
      </c>
      <c r="I15" s="32">
        <v>45.3245952</v>
      </c>
    </row>
    <row r="16" ht="14.25" spans="1:9">
      <c r="A16" s="22"/>
      <c r="B16" s="71"/>
      <c r="C16" s="72"/>
      <c r="D16" s="29" t="s">
        <v>411</v>
      </c>
      <c r="E16" s="54">
        <v>6</v>
      </c>
      <c r="F16" s="29" t="s">
        <v>428</v>
      </c>
      <c r="G16" s="22"/>
      <c r="H16" s="32"/>
      <c r="I16" s="32"/>
    </row>
    <row r="17" ht="48" customHeight="1" spans="1:9">
      <c r="A17" s="59"/>
      <c r="B17" s="73"/>
      <c r="C17" s="74"/>
      <c r="D17" s="29" t="s">
        <v>413</v>
      </c>
      <c r="E17" s="54">
        <v>2</v>
      </c>
      <c r="F17" s="29" t="s">
        <v>429</v>
      </c>
      <c r="G17" s="59"/>
      <c r="H17" s="32"/>
      <c r="I17" s="32"/>
    </row>
    <row r="18" spans="1:9">
      <c r="A18" s="38">
        <v>5</v>
      </c>
      <c r="B18" s="69" t="s">
        <v>430</v>
      </c>
      <c r="C18" s="70">
        <v>67</v>
      </c>
      <c r="D18" s="81" t="s">
        <v>407</v>
      </c>
      <c r="E18" s="67">
        <v>25</v>
      </c>
      <c r="F18" s="82" t="s">
        <v>431</v>
      </c>
      <c r="G18" s="38">
        <v>335.32</v>
      </c>
      <c r="H18" s="38">
        <v>167.46958</v>
      </c>
      <c r="I18" s="38">
        <v>83.8183261</v>
      </c>
    </row>
    <row r="19" ht="36" spans="1:9">
      <c r="A19" s="22"/>
      <c r="B19" s="71"/>
      <c r="C19" s="72"/>
      <c r="D19" s="81" t="s">
        <v>407</v>
      </c>
      <c r="E19" s="67">
        <v>10</v>
      </c>
      <c r="F19" s="82" t="s">
        <v>432</v>
      </c>
      <c r="G19" s="22"/>
      <c r="H19" s="22"/>
      <c r="I19" s="22"/>
    </row>
    <row r="20" ht="24" spans="1:9">
      <c r="A20" s="22"/>
      <c r="B20" s="71"/>
      <c r="C20" s="72"/>
      <c r="D20" s="83" t="s">
        <v>407</v>
      </c>
      <c r="E20" s="67">
        <v>10</v>
      </c>
      <c r="F20" s="82" t="s">
        <v>433</v>
      </c>
      <c r="G20" s="22"/>
      <c r="H20" s="22"/>
      <c r="I20" s="22"/>
    </row>
    <row r="21" spans="1:9">
      <c r="A21" s="22"/>
      <c r="B21" s="71"/>
      <c r="C21" s="72"/>
      <c r="D21" s="29" t="s">
        <v>409</v>
      </c>
      <c r="E21" s="67">
        <v>10</v>
      </c>
      <c r="F21" s="82" t="s">
        <v>434</v>
      </c>
      <c r="G21" s="22"/>
      <c r="H21" s="22"/>
      <c r="I21" s="22"/>
    </row>
    <row r="22" ht="24" spans="1:9">
      <c r="A22" s="59"/>
      <c r="B22" s="73"/>
      <c r="C22" s="74"/>
      <c r="D22" s="29" t="s">
        <v>411</v>
      </c>
      <c r="E22" s="67">
        <v>12</v>
      </c>
      <c r="F22" s="82" t="s">
        <v>435</v>
      </c>
      <c r="G22" s="59"/>
      <c r="H22" s="59"/>
      <c r="I22" s="59"/>
    </row>
    <row r="23" ht="14.25" spans="1:9">
      <c r="A23" s="32">
        <v>6</v>
      </c>
      <c r="B23" s="46" t="s">
        <v>436</v>
      </c>
      <c r="C23" s="54">
        <v>14</v>
      </c>
      <c r="D23" s="25" t="s">
        <v>407</v>
      </c>
      <c r="E23" s="54">
        <v>14</v>
      </c>
      <c r="F23" s="29" t="s">
        <v>437</v>
      </c>
      <c r="G23" s="32">
        <v>151.77</v>
      </c>
      <c r="H23" s="32">
        <v>69.959684</v>
      </c>
      <c r="I23" s="32">
        <v>34.7473716</v>
      </c>
    </row>
    <row r="24" ht="14.25" spans="1:9">
      <c r="A24" s="32">
        <v>7</v>
      </c>
      <c r="B24" s="46" t="s">
        <v>438</v>
      </c>
      <c r="C24" s="54">
        <v>4</v>
      </c>
      <c r="D24" s="29" t="s">
        <v>411</v>
      </c>
      <c r="E24" s="54">
        <v>4</v>
      </c>
      <c r="F24" s="29" t="s">
        <v>439</v>
      </c>
      <c r="G24" s="32">
        <v>56.28</v>
      </c>
      <c r="H24" s="32">
        <v>43.415269</v>
      </c>
      <c r="I24" s="32">
        <v>20.8705532</v>
      </c>
    </row>
    <row r="25" ht="14.25" spans="1:9">
      <c r="A25" s="32">
        <v>8</v>
      </c>
      <c r="B25" s="46" t="s">
        <v>440</v>
      </c>
      <c r="C25" s="54">
        <v>2</v>
      </c>
      <c r="D25" s="29" t="s">
        <v>411</v>
      </c>
      <c r="E25" s="54">
        <v>2</v>
      </c>
      <c r="F25" s="46" t="s">
        <v>441</v>
      </c>
      <c r="G25" s="32">
        <v>2.58</v>
      </c>
      <c r="H25" s="32">
        <v>0.262248</v>
      </c>
      <c r="I25" s="32">
        <v>0.131124</v>
      </c>
    </row>
    <row r="26" ht="14.25" spans="1:9">
      <c r="A26" s="32">
        <v>9</v>
      </c>
      <c r="B26" s="46" t="s">
        <v>442</v>
      </c>
      <c r="C26" s="54">
        <v>1</v>
      </c>
      <c r="D26" s="29" t="s">
        <v>413</v>
      </c>
      <c r="E26" s="54">
        <v>1</v>
      </c>
      <c r="F26" s="46" t="s">
        <v>443</v>
      </c>
      <c r="G26" s="32">
        <v>4.5931</v>
      </c>
      <c r="H26" s="32">
        <v>17.640822</v>
      </c>
      <c r="I26" s="32">
        <v>8.7722994</v>
      </c>
    </row>
    <row r="27" ht="14.25" spans="1:9">
      <c r="A27" s="32">
        <v>10</v>
      </c>
      <c r="B27" s="46" t="s">
        <v>444</v>
      </c>
      <c r="C27" s="54">
        <v>1</v>
      </c>
      <c r="D27" s="29" t="s">
        <v>413</v>
      </c>
      <c r="E27" s="54">
        <v>1</v>
      </c>
      <c r="F27" s="46" t="s">
        <v>445</v>
      </c>
      <c r="G27" s="32">
        <v>41.98</v>
      </c>
      <c r="H27" s="32">
        <v>28.608747</v>
      </c>
      <c r="I27" s="32">
        <v>14.296442</v>
      </c>
    </row>
    <row r="28" ht="14.25" spans="1:9">
      <c r="A28" s="32">
        <v>11</v>
      </c>
      <c r="B28" s="46" t="s">
        <v>446</v>
      </c>
      <c r="C28" s="54">
        <v>1</v>
      </c>
      <c r="D28" s="29" t="s">
        <v>413</v>
      </c>
      <c r="E28" s="54">
        <v>1</v>
      </c>
      <c r="F28" s="46" t="s">
        <v>447</v>
      </c>
      <c r="G28" s="32">
        <v>1.75</v>
      </c>
      <c r="H28" s="32">
        <v>0.831131</v>
      </c>
      <c r="I28" s="32">
        <v>0.4155655</v>
      </c>
    </row>
    <row r="29" ht="24" spans="1:9">
      <c r="A29" s="32">
        <v>12</v>
      </c>
      <c r="B29" s="46" t="s">
        <v>448</v>
      </c>
      <c r="C29" s="54">
        <v>2</v>
      </c>
      <c r="D29" s="29" t="s">
        <v>413</v>
      </c>
      <c r="E29" s="54">
        <v>2</v>
      </c>
      <c r="F29" s="29" t="s">
        <v>449</v>
      </c>
      <c r="G29" s="32">
        <v>32.9172</v>
      </c>
      <c r="H29" s="32">
        <v>38.755921</v>
      </c>
      <c r="I29" s="32">
        <v>19.2063927</v>
      </c>
    </row>
    <row r="30" ht="24" spans="1:9">
      <c r="A30" s="32">
        <v>13</v>
      </c>
      <c r="B30" s="46" t="s">
        <v>450</v>
      </c>
      <c r="C30" s="49">
        <v>5</v>
      </c>
      <c r="D30" s="29" t="s">
        <v>416</v>
      </c>
      <c r="E30" s="32">
        <v>5</v>
      </c>
      <c r="F30" s="29" t="s">
        <v>451</v>
      </c>
      <c r="G30" s="32">
        <v>6.83</v>
      </c>
      <c r="H30" s="32">
        <v>0.588121</v>
      </c>
      <c r="I30" s="32">
        <v>0.2858524</v>
      </c>
    </row>
    <row r="31" ht="32.1" customHeight="1" spans="1:9">
      <c r="A31" s="84" t="s">
        <v>452</v>
      </c>
      <c r="B31" s="85"/>
      <c r="C31" s="86">
        <v>249.6</v>
      </c>
      <c r="D31" s="87"/>
      <c r="E31" s="87"/>
      <c r="F31" s="87"/>
      <c r="G31" s="88"/>
    </row>
  </sheetData>
  <mergeCells count="34">
    <mergeCell ref="A1:G1"/>
    <mergeCell ref="E2:F2"/>
    <mergeCell ref="A31:B31"/>
    <mergeCell ref="C31:G31"/>
    <mergeCell ref="A3:A6"/>
    <mergeCell ref="A7:A11"/>
    <mergeCell ref="A12:A14"/>
    <mergeCell ref="A15:A17"/>
    <mergeCell ref="A18:A22"/>
    <mergeCell ref="B3:B6"/>
    <mergeCell ref="B7:B11"/>
    <mergeCell ref="B12:B14"/>
    <mergeCell ref="B15:B17"/>
    <mergeCell ref="B18:B22"/>
    <mergeCell ref="C3:C6"/>
    <mergeCell ref="C7:C11"/>
    <mergeCell ref="C12:C14"/>
    <mergeCell ref="C15:C17"/>
    <mergeCell ref="C18:C22"/>
    <mergeCell ref="G3:G6"/>
    <mergeCell ref="G7:G11"/>
    <mergeCell ref="G12:G14"/>
    <mergeCell ref="G15:G17"/>
    <mergeCell ref="G18:G22"/>
    <mergeCell ref="H3:H6"/>
    <mergeCell ref="H7:H11"/>
    <mergeCell ref="H12:H14"/>
    <mergeCell ref="H15:H17"/>
    <mergeCell ref="H18:H22"/>
    <mergeCell ref="I3:I6"/>
    <mergeCell ref="I7:I11"/>
    <mergeCell ref="I12:I14"/>
    <mergeCell ref="I15:I17"/>
    <mergeCell ref="I18:I22"/>
  </mergeCells>
  <pageMargins left="0.7" right="0.7" top="0.75" bottom="0.75" header="0.3" footer="0.3"/>
  <pageSetup paperSize="9" scale="9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34"/>
  <sheetViews>
    <sheetView topLeftCell="A6" workbookViewId="0">
      <selection activeCell="F10" sqref="F10:G10"/>
    </sheetView>
  </sheetViews>
  <sheetFormatPr defaultColWidth="9" defaultRowHeight="13.5"/>
  <cols>
    <col min="1" max="1" width="5.375" style="1" customWidth="1"/>
    <col min="2" max="2" width="12.875" style="1" customWidth="1"/>
    <col min="3" max="3" width="14.625" style="1" customWidth="1"/>
    <col min="4" max="4" width="22.125" style="1" customWidth="1"/>
    <col min="5" max="7" width="11.9083333333333" style="15" customWidth="1"/>
    <col min="8" max="8" width="7.75833333333333" style="1" customWidth="1"/>
    <col min="9" max="9" width="50" style="1" customWidth="1"/>
    <col min="10" max="11" width="13.275" style="1" customWidth="1"/>
    <col min="12" max="16384" width="9" style="1"/>
  </cols>
  <sheetData>
    <row r="1" ht="42" customHeight="1" spans="1:11">
      <c r="A1" s="16" t="s">
        <v>453</v>
      </c>
      <c r="B1" s="16"/>
      <c r="C1" s="16"/>
      <c r="D1" s="16"/>
      <c r="E1" s="17"/>
      <c r="F1" s="17"/>
      <c r="G1" s="17"/>
      <c r="H1" s="16"/>
      <c r="I1" s="16"/>
      <c r="J1" s="16"/>
      <c r="K1" s="16"/>
    </row>
    <row r="2" ht="52" customHeight="1" spans="1:11">
      <c r="A2" s="18" t="s">
        <v>1</v>
      </c>
      <c r="B2" s="18" t="s">
        <v>399</v>
      </c>
      <c r="C2" s="19" t="s">
        <v>400</v>
      </c>
      <c r="D2" s="18" t="s">
        <v>401</v>
      </c>
      <c r="E2" s="20" t="s">
        <v>234</v>
      </c>
      <c r="F2" s="20" t="s">
        <v>454</v>
      </c>
      <c r="G2" s="20" t="s">
        <v>455</v>
      </c>
      <c r="H2" s="18" t="s">
        <v>402</v>
      </c>
      <c r="I2" s="18"/>
      <c r="J2" s="19" t="s">
        <v>456</v>
      </c>
      <c r="K2" s="19" t="s">
        <v>457</v>
      </c>
    </row>
    <row r="3" ht="24" spans="1:11">
      <c r="A3" s="22">
        <v>1</v>
      </c>
      <c r="B3" s="41" t="s">
        <v>406</v>
      </c>
      <c r="C3" s="54">
        <v>39</v>
      </c>
      <c r="D3" s="25" t="s">
        <v>458</v>
      </c>
      <c r="E3" s="55" t="s">
        <v>407</v>
      </c>
      <c r="F3" s="55">
        <v>21</v>
      </c>
      <c r="G3" s="55"/>
      <c r="H3" s="54"/>
      <c r="I3" s="56" t="s">
        <v>459</v>
      </c>
      <c r="J3" s="32">
        <v>175.966791</v>
      </c>
      <c r="K3" s="32">
        <v>88.6748025</v>
      </c>
    </row>
    <row r="4" ht="36" customHeight="1" spans="1:11">
      <c r="A4" s="22"/>
      <c r="B4" s="41" t="s">
        <v>406</v>
      </c>
      <c r="C4" s="54"/>
      <c r="D4" s="29" t="s">
        <v>460</v>
      </c>
      <c r="E4" s="57" t="s">
        <v>409</v>
      </c>
      <c r="F4" s="57">
        <v>15</v>
      </c>
      <c r="G4" s="57"/>
      <c r="H4" s="54"/>
      <c r="I4" s="58" t="s">
        <v>461</v>
      </c>
      <c r="J4" s="32"/>
      <c r="K4" s="32"/>
    </row>
    <row r="5" ht="15.95" customHeight="1" spans="1:11">
      <c r="A5" s="22"/>
      <c r="B5" s="41" t="s">
        <v>406</v>
      </c>
      <c r="C5" s="54"/>
      <c r="D5" s="29" t="s">
        <v>462</v>
      </c>
      <c r="E5" s="57" t="s">
        <v>411</v>
      </c>
      <c r="F5" s="57">
        <v>2</v>
      </c>
      <c r="G5" s="57"/>
      <c r="H5" s="54"/>
      <c r="I5" s="56" t="s">
        <v>463</v>
      </c>
      <c r="J5" s="32"/>
      <c r="K5" s="32"/>
    </row>
    <row r="6" ht="15.95" customHeight="1" spans="1:11">
      <c r="A6" s="59"/>
      <c r="B6" s="60" t="s">
        <v>406</v>
      </c>
      <c r="C6" s="54"/>
      <c r="D6" s="29" t="s">
        <v>464</v>
      </c>
      <c r="E6" s="57" t="s">
        <v>413</v>
      </c>
      <c r="F6" s="57">
        <v>1</v>
      </c>
      <c r="G6" s="57"/>
      <c r="H6" s="54"/>
      <c r="I6" s="56" t="s">
        <v>465</v>
      </c>
      <c r="J6" s="32"/>
      <c r="K6" s="32"/>
    </row>
    <row r="7" ht="15.95" customHeight="1" spans="1:11">
      <c r="A7" s="22">
        <v>2</v>
      </c>
      <c r="B7" s="41" t="s">
        <v>466</v>
      </c>
      <c r="C7" s="54">
        <v>5</v>
      </c>
      <c r="D7" s="29" t="s">
        <v>462</v>
      </c>
      <c r="E7" s="57" t="s">
        <v>411</v>
      </c>
      <c r="F7" s="57">
        <v>2</v>
      </c>
      <c r="G7" s="57"/>
      <c r="H7" s="54"/>
      <c r="I7" s="56" t="s">
        <v>467</v>
      </c>
      <c r="J7" s="32">
        <v>2.745493</v>
      </c>
      <c r="K7" s="32">
        <v>1.4080229</v>
      </c>
    </row>
    <row r="8" ht="24" spans="1:11">
      <c r="A8" s="59"/>
      <c r="B8" s="60" t="s">
        <v>466</v>
      </c>
      <c r="C8" s="54"/>
      <c r="D8" s="29" t="s">
        <v>468</v>
      </c>
      <c r="E8" s="57" t="s">
        <v>413</v>
      </c>
      <c r="F8" s="57">
        <v>3</v>
      </c>
      <c r="G8" s="57"/>
      <c r="H8" s="54"/>
      <c r="I8" s="61" t="s">
        <v>469</v>
      </c>
      <c r="J8" s="32"/>
      <c r="K8" s="32"/>
    </row>
    <row r="9" ht="24" spans="1:11">
      <c r="A9" s="32">
        <v>3</v>
      </c>
      <c r="B9" s="29" t="s">
        <v>436</v>
      </c>
      <c r="C9" s="54">
        <v>4</v>
      </c>
      <c r="D9" s="29" t="s">
        <v>470</v>
      </c>
      <c r="E9" s="57" t="s">
        <v>413</v>
      </c>
      <c r="F9" s="57">
        <v>4</v>
      </c>
      <c r="G9" s="57"/>
      <c r="H9" s="54"/>
      <c r="I9" s="56" t="s">
        <v>471</v>
      </c>
      <c r="J9" s="32">
        <v>60.5358</v>
      </c>
      <c r="K9" s="32">
        <v>31.7929332</v>
      </c>
    </row>
    <row r="10" ht="24" spans="1:11">
      <c r="A10" s="38">
        <v>4</v>
      </c>
      <c r="B10" s="43" t="s">
        <v>422</v>
      </c>
      <c r="C10" s="29" t="s">
        <v>472</v>
      </c>
      <c r="D10" s="25" t="s">
        <v>473</v>
      </c>
      <c r="E10" s="55" t="s">
        <v>407</v>
      </c>
      <c r="F10" s="55">
        <v>36</v>
      </c>
      <c r="G10" s="55">
        <v>-30</v>
      </c>
      <c r="H10" s="54"/>
      <c r="I10" s="56" t="s">
        <v>474</v>
      </c>
      <c r="J10" s="32">
        <v>317.333455</v>
      </c>
      <c r="K10" s="32">
        <v>166.7033672</v>
      </c>
    </row>
    <row r="11" ht="15.95" customHeight="1" spans="1:11">
      <c r="A11" s="22"/>
      <c r="B11" s="41" t="s">
        <v>422</v>
      </c>
      <c r="C11" s="62"/>
      <c r="D11" s="29" t="s">
        <v>462</v>
      </c>
      <c r="E11" s="57" t="s">
        <v>411</v>
      </c>
      <c r="F11" s="57">
        <v>2</v>
      </c>
      <c r="G11" s="57"/>
      <c r="H11" s="54"/>
      <c r="I11" s="63" t="s">
        <v>475</v>
      </c>
      <c r="J11" s="32"/>
      <c r="K11" s="32"/>
    </row>
    <row r="12" ht="15.95" customHeight="1" spans="1:11">
      <c r="A12" s="22"/>
      <c r="B12" s="41" t="s">
        <v>422</v>
      </c>
      <c r="C12" s="62"/>
      <c r="D12" s="29" t="s">
        <v>476</v>
      </c>
      <c r="E12" s="57" t="s">
        <v>409</v>
      </c>
      <c r="F12" s="57">
        <v>5</v>
      </c>
      <c r="G12" s="57"/>
      <c r="H12" s="54"/>
      <c r="I12" s="56" t="s">
        <v>477</v>
      </c>
      <c r="J12" s="32"/>
      <c r="K12" s="32"/>
    </row>
    <row r="13" ht="29.1" customHeight="1" spans="1:11">
      <c r="A13" s="22">
        <v>5</v>
      </c>
      <c r="B13" s="41" t="s">
        <v>415</v>
      </c>
      <c r="C13" s="54">
        <v>25</v>
      </c>
      <c r="D13" s="25" t="s">
        <v>478</v>
      </c>
      <c r="E13" s="55" t="s">
        <v>407</v>
      </c>
      <c r="F13" s="55">
        <v>23</v>
      </c>
      <c r="G13" s="55"/>
      <c r="H13" s="54"/>
      <c r="I13" s="56" t="s">
        <v>479</v>
      </c>
      <c r="J13" s="32">
        <v>132.686215</v>
      </c>
      <c r="K13" s="32">
        <v>70.1493416</v>
      </c>
    </row>
    <row r="14" ht="15.95" customHeight="1" spans="1:11">
      <c r="A14" s="22"/>
      <c r="B14" s="41" t="s">
        <v>415</v>
      </c>
      <c r="C14" s="54"/>
      <c r="D14" s="64" t="s">
        <v>462</v>
      </c>
      <c r="E14" s="65" t="s">
        <v>411</v>
      </c>
      <c r="F14" s="65">
        <v>2</v>
      </c>
      <c r="G14" s="65"/>
      <c r="H14" s="54"/>
      <c r="I14" s="56" t="s">
        <v>480</v>
      </c>
      <c r="J14" s="32"/>
      <c r="K14" s="32"/>
    </row>
    <row r="15" ht="36" spans="1:11">
      <c r="A15" s="32">
        <v>6</v>
      </c>
      <c r="B15" s="39" t="s">
        <v>430</v>
      </c>
      <c r="C15" s="29" t="s">
        <v>481</v>
      </c>
      <c r="D15" s="40" t="s">
        <v>482</v>
      </c>
      <c r="E15" s="66" t="s">
        <v>407</v>
      </c>
      <c r="F15" s="66">
        <v>24.5</v>
      </c>
      <c r="G15" s="66">
        <v>-20.5</v>
      </c>
      <c r="H15" s="67"/>
      <c r="I15" s="58" t="s">
        <v>483</v>
      </c>
      <c r="J15" s="32">
        <v>197.359955</v>
      </c>
      <c r="K15" s="32">
        <v>104.4591129</v>
      </c>
    </row>
    <row r="16" ht="36" spans="1:11">
      <c r="A16" s="32"/>
      <c r="B16" s="39" t="s">
        <v>430</v>
      </c>
      <c r="C16" s="62"/>
      <c r="D16" s="29" t="s">
        <v>470</v>
      </c>
      <c r="E16" s="57" t="s">
        <v>413</v>
      </c>
      <c r="F16" s="57">
        <v>4</v>
      </c>
      <c r="G16" s="57"/>
      <c r="H16" s="67"/>
      <c r="I16" s="58" t="s">
        <v>484</v>
      </c>
      <c r="J16" s="32"/>
      <c r="K16" s="32"/>
    </row>
    <row r="17" ht="24" spans="1:11">
      <c r="A17" s="38">
        <v>7</v>
      </c>
      <c r="B17" s="43" t="s">
        <v>426</v>
      </c>
      <c r="C17" s="54">
        <v>36</v>
      </c>
      <c r="D17" s="25" t="s">
        <v>485</v>
      </c>
      <c r="E17" s="55" t="s">
        <v>407</v>
      </c>
      <c r="F17" s="55">
        <v>32</v>
      </c>
      <c r="G17" s="55"/>
      <c r="H17" s="54"/>
      <c r="I17" s="56" t="s">
        <v>486</v>
      </c>
      <c r="J17" s="32">
        <v>170.054916</v>
      </c>
      <c r="K17" s="32">
        <v>89.0087609</v>
      </c>
    </row>
    <row r="18" ht="15.95" customHeight="1" spans="1:11">
      <c r="A18" s="22"/>
      <c r="B18" s="41" t="s">
        <v>426</v>
      </c>
      <c r="C18" s="54"/>
      <c r="D18" s="29" t="s">
        <v>462</v>
      </c>
      <c r="E18" s="57" t="s">
        <v>411</v>
      </c>
      <c r="F18" s="57">
        <v>2</v>
      </c>
      <c r="G18" s="57"/>
      <c r="H18" s="54"/>
      <c r="I18" s="56" t="s">
        <v>487</v>
      </c>
      <c r="J18" s="32"/>
      <c r="K18" s="32"/>
    </row>
    <row r="19" ht="15.95" customHeight="1" spans="1:11">
      <c r="A19" s="59"/>
      <c r="B19" s="60" t="s">
        <v>426</v>
      </c>
      <c r="C19" s="54"/>
      <c r="D19" s="29" t="s">
        <v>488</v>
      </c>
      <c r="E19" s="57" t="s">
        <v>413</v>
      </c>
      <c r="F19" s="57">
        <v>2</v>
      </c>
      <c r="G19" s="57"/>
      <c r="H19" s="54"/>
      <c r="I19" s="56" t="s">
        <v>489</v>
      </c>
      <c r="J19" s="32"/>
      <c r="K19" s="32"/>
    </row>
    <row r="20" ht="27" customHeight="1" spans="1:11">
      <c r="A20" s="32">
        <v>8</v>
      </c>
      <c r="B20" s="29" t="s">
        <v>490</v>
      </c>
      <c r="C20" s="54">
        <v>15</v>
      </c>
      <c r="D20" s="29" t="s">
        <v>491</v>
      </c>
      <c r="E20" s="57" t="s">
        <v>407</v>
      </c>
      <c r="F20" s="57">
        <v>15</v>
      </c>
      <c r="G20" s="57"/>
      <c r="H20" s="54"/>
      <c r="I20" s="56" t="s">
        <v>492</v>
      </c>
      <c r="J20" s="32">
        <v>70.81964</v>
      </c>
      <c r="K20" s="32">
        <v>37.7216545</v>
      </c>
    </row>
    <row r="21" ht="36" spans="1:11">
      <c r="A21" s="32">
        <v>9</v>
      </c>
      <c r="B21" s="29" t="s">
        <v>493</v>
      </c>
      <c r="C21" s="54">
        <v>32.66</v>
      </c>
      <c r="D21" s="29" t="s">
        <v>494</v>
      </c>
      <c r="E21" s="57" t="s">
        <v>495</v>
      </c>
      <c r="F21" s="57">
        <v>32.66</v>
      </c>
      <c r="G21" s="57"/>
      <c r="H21" s="54"/>
      <c r="I21" s="56" t="s">
        <v>496</v>
      </c>
      <c r="J21" s="32">
        <v>0</v>
      </c>
      <c r="K21" s="32">
        <v>0</v>
      </c>
    </row>
    <row r="22" ht="36" spans="1:11">
      <c r="A22" s="32">
        <v>10</v>
      </c>
      <c r="B22" s="29" t="s">
        <v>497</v>
      </c>
      <c r="C22" s="54">
        <v>33.68</v>
      </c>
      <c r="D22" s="29" t="s">
        <v>494</v>
      </c>
      <c r="E22" s="57" t="s">
        <v>495</v>
      </c>
      <c r="F22" s="57">
        <v>33.68</v>
      </c>
      <c r="G22" s="57"/>
      <c r="H22" s="54"/>
      <c r="I22" s="56" t="s">
        <v>498</v>
      </c>
      <c r="J22" s="32">
        <v>0</v>
      </c>
      <c r="K22" s="32">
        <v>0</v>
      </c>
    </row>
    <row r="23" ht="36" spans="1:11">
      <c r="A23" s="32">
        <v>11</v>
      </c>
      <c r="B23" s="29" t="s">
        <v>499</v>
      </c>
      <c r="C23" s="54">
        <v>19.81</v>
      </c>
      <c r="D23" s="29" t="s">
        <v>494</v>
      </c>
      <c r="E23" s="57" t="s">
        <v>495</v>
      </c>
      <c r="F23" s="57">
        <v>19.81</v>
      </c>
      <c r="G23" s="57"/>
      <c r="H23" s="54"/>
      <c r="I23" s="56" t="s">
        <v>500</v>
      </c>
      <c r="J23" s="32">
        <v>1.525955</v>
      </c>
      <c r="K23" s="32">
        <v>0.7198889</v>
      </c>
    </row>
    <row r="24" ht="32.1" customHeight="1" spans="1:11">
      <c r="A24" s="47" t="s">
        <v>501</v>
      </c>
      <c r="B24" s="48"/>
      <c r="C24" s="49" t="s">
        <v>502</v>
      </c>
      <c r="D24" s="49"/>
      <c r="E24" s="50"/>
      <c r="F24" s="50"/>
      <c r="G24" s="50"/>
      <c r="H24" s="49"/>
      <c r="I24" s="49"/>
      <c r="J24" s="49"/>
      <c r="K24" s="49"/>
    </row>
    <row r="27" spans="1:11">
      <c r="I27" s="68"/>
    </row>
    <row r="32" ht="36" customHeight="1" spans="1:11">
      <c r="B32" s="52"/>
      <c r="C32" s="52"/>
      <c r="D32" s="52"/>
      <c r="E32" s="53"/>
      <c r="F32" s="53"/>
      <c r="G32" s="53"/>
    </row>
    <row r="33" ht="36" customHeight="1" spans="2:7">
      <c r="B33" s="52"/>
      <c r="C33" s="52"/>
      <c r="D33" s="52"/>
      <c r="E33" s="53"/>
      <c r="F33" s="53"/>
      <c r="G33" s="53"/>
    </row>
    <row r="34" ht="36" customHeight="1" spans="2:7">
      <c r="B34" s="52"/>
      <c r="C34" s="52"/>
      <c r="D34" s="52"/>
      <c r="E34" s="53"/>
      <c r="F34" s="53"/>
      <c r="G34" s="53"/>
    </row>
  </sheetData>
  <mergeCells count="28">
    <mergeCell ref="A1:K1"/>
    <mergeCell ref="H2:I2"/>
    <mergeCell ref="A24:B24"/>
    <mergeCell ref="C24:K24"/>
    <mergeCell ref="A3:A6"/>
    <mergeCell ref="A7:A8"/>
    <mergeCell ref="A10:A12"/>
    <mergeCell ref="A13:A14"/>
    <mergeCell ref="A15:A16"/>
    <mergeCell ref="A17:A19"/>
    <mergeCell ref="C3:C6"/>
    <mergeCell ref="C7:C8"/>
    <mergeCell ref="C10:C12"/>
    <mergeCell ref="C13:C14"/>
    <mergeCell ref="C15:C16"/>
    <mergeCell ref="C17:C19"/>
    <mergeCell ref="J3:J6"/>
    <mergeCell ref="J7:J8"/>
    <mergeCell ref="J10:J12"/>
    <mergeCell ref="J13:J14"/>
    <mergeCell ref="J15:J16"/>
    <mergeCell ref="J17:J19"/>
    <mergeCell ref="K3:K6"/>
    <mergeCell ref="K7:K8"/>
    <mergeCell ref="K10:K12"/>
    <mergeCell ref="K13:K14"/>
    <mergeCell ref="K15:K16"/>
    <mergeCell ref="K17:K19"/>
  </mergeCells>
  <conditionalFormatting sqref="B$1:B$1048576">
    <cfRule type="duplicateValues" dxfId="0" priority="1"/>
  </conditionalFormatting>
  <pageMargins left="0.700694444444445" right="0.700694444444445" top="0.751388888888889" bottom="0.751388888888889" header="0.298611111111111" footer="0.298611111111111"/>
  <pageSetup paperSize="9" scale="9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J32"/>
  <sheetViews>
    <sheetView zoomScale="85" zoomScaleNormal="85" topLeftCell="A2" workbookViewId="0">
      <selection activeCell="F3" sqref="A3:J32"/>
    </sheetView>
  </sheetViews>
  <sheetFormatPr defaultColWidth="9" defaultRowHeight="13.5"/>
  <cols>
    <col min="1" max="1" width="5.375" style="1" customWidth="1"/>
    <col min="2" max="2" width="19" style="1" customWidth="1"/>
    <col min="3" max="3" width="14.625" style="1" customWidth="1"/>
    <col min="4" max="4" width="18.875" style="1" customWidth="1"/>
    <col min="5" max="7" width="18.875" style="15" customWidth="1"/>
    <col min="8" max="8" width="50.9" style="1" customWidth="1"/>
    <col min="9" max="9" width="9" style="1" customWidth="1"/>
    <col min="10" max="10" width="11.375" style="1" customWidth="1"/>
    <col min="11" max="16384" width="9" style="1"/>
  </cols>
  <sheetData>
    <row r="1" ht="42" customHeight="1" spans="1:10">
      <c r="A1" s="16" t="s">
        <v>503</v>
      </c>
      <c r="B1" s="16"/>
      <c r="C1" s="16"/>
      <c r="D1" s="16"/>
      <c r="E1" s="17"/>
      <c r="F1" s="17"/>
      <c r="G1" s="17"/>
      <c r="H1" s="16"/>
      <c r="I1" s="16"/>
      <c r="J1" s="16"/>
    </row>
    <row r="2" ht="42.75" spans="1:10">
      <c r="A2" s="18" t="s">
        <v>1</v>
      </c>
      <c r="B2" s="18" t="s">
        <v>399</v>
      </c>
      <c r="C2" s="19" t="s">
        <v>400</v>
      </c>
      <c r="D2" s="18" t="s">
        <v>401</v>
      </c>
      <c r="E2" s="20" t="s">
        <v>504</v>
      </c>
      <c r="F2" s="20" t="s">
        <v>454</v>
      </c>
      <c r="G2" s="21" t="s">
        <v>505</v>
      </c>
      <c r="H2" s="18" t="s">
        <v>402</v>
      </c>
      <c r="I2" s="19" t="s">
        <v>506</v>
      </c>
      <c r="J2" s="19" t="s">
        <v>457</v>
      </c>
    </row>
    <row r="3" ht="30" customHeight="1" spans="1:10">
      <c r="A3" s="22">
        <v>1</v>
      </c>
      <c r="B3" s="23" t="s">
        <v>406</v>
      </c>
      <c r="C3" s="24">
        <v>21</v>
      </c>
      <c r="D3" s="25" t="s">
        <v>507</v>
      </c>
      <c r="E3" s="26" t="s">
        <v>407</v>
      </c>
      <c r="F3" s="26">
        <v>12</v>
      </c>
      <c r="G3" s="26"/>
      <c r="H3" s="27" t="s">
        <v>508</v>
      </c>
      <c r="I3" s="19"/>
      <c r="J3" s="19"/>
    </row>
    <row r="4" ht="36" spans="1:10">
      <c r="A4" s="22"/>
      <c r="B4" s="23" t="s">
        <v>406</v>
      </c>
      <c r="C4" s="28"/>
      <c r="D4" s="29" t="s">
        <v>509</v>
      </c>
      <c r="E4" s="30" t="s">
        <v>409</v>
      </c>
      <c r="F4" s="30">
        <v>5</v>
      </c>
      <c r="G4" s="30"/>
      <c r="H4" s="31" t="s">
        <v>510</v>
      </c>
      <c r="I4" s="32"/>
      <c r="J4" s="32"/>
    </row>
    <row r="5" ht="24" spans="1:10">
      <c r="A5" s="22"/>
      <c r="B5" s="23" t="s">
        <v>406</v>
      </c>
      <c r="C5" s="28"/>
      <c r="D5" s="33" t="s">
        <v>511</v>
      </c>
      <c r="E5" s="34" t="s">
        <v>411</v>
      </c>
      <c r="F5" s="34">
        <v>4</v>
      </c>
      <c r="G5" s="34"/>
      <c r="H5" s="35" t="s">
        <v>512</v>
      </c>
      <c r="I5" s="32"/>
      <c r="J5" s="32"/>
    </row>
    <row r="6" ht="24" spans="1:10">
      <c r="A6" s="32">
        <v>2</v>
      </c>
      <c r="B6" s="29" t="s">
        <v>513</v>
      </c>
      <c r="C6" s="36">
        <v>5</v>
      </c>
      <c r="D6" s="33" t="s">
        <v>514</v>
      </c>
      <c r="E6" s="26" t="s">
        <v>407</v>
      </c>
      <c r="F6" s="34">
        <v>5</v>
      </c>
      <c r="G6" s="34"/>
      <c r="H6" s="37" t="s">
        <v>515</v>
      </c>
      <c r="I6" s="32"/>
      <c r="J6" s="32"/>
    </row>
    <row r="7" ht="24" spans="1:10">
      <c r="A7" s="38">
        <v>3</v>
      </c>
      <c r="B7" s="39" t="s">
        <v>422</v>
      </c>
      <c r="C7" s="40" t="s">
        <v>516</v>
      </c>
      <c r="D7" s="25" t="s">
        <v>517</v>
      </c>
      <c r="E7" s="26" t="s">
        <v>407</v>
      </c>
      <c r="F7" s="26">
        <v>16</v>
      </c>
      <c r="G7" s="26">
        <v>-15</v>
      </c>
      <c r="H7" s="35" t="s">
        <v>518</v>
      </c>
      <c r="I7" s="32"/>
      <c r="J7" s="32"/>
    </row>
    <row r="8" ht="24" spans="1:10">
      <c r="A8" s="22"/>
      <c r="B8" s="39" t="s">
        <v>422</v>
      </c>
      <c r="C8" s="40"/>
      <c r="D8" s="25" t="s">
        <v>519</v>
      </c>
      <c r="E8" s="26" t="s">
        <v>413</v>
      </c>
      <c r="F8" s="26">
        <v>2</v>
      </c>
      <c r="G8" s="26"/>
      <c r="H8" s="35" t="s">
        <v>520</v>
      </c>
      <c r="I8" s="32"/>
      <c r="J8" s="32"/>
    </row>
    <row r="9" ht="24" spans="1:10">
      <c r="A9" s="22">
        <v>4</v>
      </c>
      <c r="B9" s="41" t="s">
        <v>415</v>
      </c>
      <c r="C9" s="24" t="s">
        <v>521</v>
      </c>
      <c r="D9" s="25" t="s">
        <v>522</v>
      </c>
      <c r="E9" s="26" t="s">
        <v>407</v>
      </c>
      <c r="F9" s="26">
        <v>11</v>
      </c>
      <c r="G9" s="26">
        <v>-14</v>
      </c>
      <c r="H9" s="37" t="s">
        <v>523</v>
      </c>
      <c r="I9" s="32"/>
      <c r="J9" s="32"/>
    </row>
    <row r="10" ht="24" spans="1:10">
      <c r="A10" s="22"/>
      <c r="B10" s="41" t="s">
        <v>415</v>
      </c>
      <c r="C10" s="28"/>
      <c r="D10" s="25" t="s">
        <v>524</v>
      </c>
      <c r="E10" s="26" t="s">
        <v>407</v>
      </c>
      <c r="F10" s="26">
        <v>10</v>
      </c>
      <c r="G10" s="26"/>
      <c r="H10" s="35" t="s">
        <v>525</v>
      </c>
      <c r="I10" s="32"/>
      <c r="J10" s="32"/>
    </row>
    <row r="11" spans="1:10">
      <c r="A11" s="22"/>
      <c r="B11" s="41" t="s">
        <v>415</v>
      </c>
      <c r="C11" s="28"/>
      <c r="D11" s="33" t="s">
        <v>462</v>
      </c>
      <c r="E11" s="34" t="s">
        <v>411</v>
      </c>
      <c r="F11" s="34">
        <v>2</v>
      </c>
      <c r="G11" s="34"/>
      <c r="H11" s="35" t="s">
        <v>526</v>
      </c>
      <c r="I11" s="32"/>
      <c r="J11" s="32"/>
    </row>
    <row r="12" ht="25" customHeight="1" spans="1:10">
      <c r="A12" s="22"/>
      <c r="B12" s="41" t="s">
        <v>415</v>
      </c>
      <c r="C12" s="42"/>
      <c r="D12" s="29" t="s">
        <v>527</v>
      </c>
      <c r="E12" s="26" t="s">
        <v>413</v>
      </c>
      <c r="F12" s="30">
        <v>2</v>
      </c>
      <c r="G12" s="30"/>
      <c r="H12" s="27" t="s">
        <v>528</v>
      </c>
      <c r="I12" s="32"/>
      <c r="J12" s="32"/>
    </row>
    <row r="13" ht="24" spans="1:10">
      <c r="A13" s="32">
        <v>5</v>
      </c>
      <c r="B13" s="39" t="s">
        <v>430</v>
      </c>
      <c r="C13" s="40" t="s">
        <v>529</v>
      </c>
      <c r="D13" s="25" t="s">
        <v>530</v>
      </c>
      <c r="E13" s="26" t="s">
        <v>407</v>
      </c>
      <c r="F13" s="26">
        <v>15</v>
      </c>
      <c r="G13" s="26">
        <v>-5</v>
      </c>
      <c r="H13" s="27" t="s">
        <v>531</v>
      </c>
      <c r="I13" s="32"/>
      <c r="J13" s="32"/>
    </row>
    <row r="14" ht="27" customHeight="1" spans="1:10">
      <c r="A14" s="32"/>
      <c r="B14" s="39" t="s">
        <v>430</v>
      </c>
      <c r="C14" s="40"/>
      <c r="D14" s="29" t="s">
        <v>532</v>
      </c>
      <c r="E14" s="30" t="s">
        <v>413</v>
      </c>
      <c r="F14" s="30">
        <v>2</v>
      </c>
      <c r="G14" s="30"/>
      <c r="H14" s="27" t="s">
        <v>533</v>
      </c>
      <c r="I14" s="32"/>
      <c r="J14" s="32"/>
    </row>
    <row r="15" ht="29.1" customHeight="1" spans="1:10">
      <c r="A15" s="38">
        <v>6</v>
      </c>
      <c r="B15" s="43" t="s">
        <v>426</v>
      </c>
      <c r="C15" s="36" t="s">
        <v>534</v>
      </c>
      <c r="D15" s="25" t="s">
        <v>535</v>
      </c>
      <c r="E15" s="26" t="s">
        <v>407</v>
      </c>
      <c r="F15" s="26">
        <v>-1</v>
      </c>
      <c r="G15" s="26">
        <v>-11</v>
      </c>
      <c r="H15" s="37" t="s">
        <v>536</v>
      </c>
      <c r="I15" s="32"/>
      <c r="J15" s="32"/>
    </row>
    <row r="16" ht="28" customHeight="1" spans="1:10">
      <c r="A16" s="22"/>
      <c r="B16" s="41" t="s">
        <v>426</v>
      </c>
      <c r="C16" s="36"/>
      <c r="D16" s="25" t="s">
        <v>537</v>
      </c>
      <c r="E16" s="26" t="s">
        <v>416</v>
      </c>
      <c r="F16" s="26">
        <v>10</v>
      </c>
      <c r="G16" s="26"/>
      <c r="H16" s="35" t="s">
        <v>538</v>
      </c>
      <c r="I16" s="32"/>
      <c r="J16" s="32"/>
    </row>
    <row r="17" ht="24" spans="1:10">
      <c r="A17" s="32">
        <v>7</v>
      </c>
      <c r="B17" s="44" t="s">
        <v>490</v>
      </c>
      <c r="C17" s="36">
        <v>11</v>
      </c>
      <c r="D17" s="33" t="s">
        <v>539</v>
      </c>
      <c r="E17" s="34" t="s">
        <v>407</v>
      </c>
      <c r="F17" s="34">
        <v>11</v>
      </c>
      <c r="G17" s="34"/>
      <c r="H17" s="37" t="s">
        <v>540</v>
      </c>
      <c r="I17" s="32"/>
      <c r="J17" s="32"/>
    </row>
    <row r="18" ht="24" spans="1:10">
      <c r="A18" s="32">
        <v>8</v>
      </c>
      <c r="B18" s="45" t="s">
        <v>541</v>
      </c>
      <c r="C18" s="36">
        <v>4</v>
      </c>
      <c r="D18" s="33" t="s">
        <v>542</v>
      </c>
      <c r="E18" s="34" t="s">
        <v>411</v>
      </c>
      <c r="F18" s="34">
        <v>4</v>
      </c>
      <c r="G18" s="34"/>
      <c r="H18" s="37" t="s">
        <v>543</v>
      </c>
      <c r="I18" s="32"/>
      <c r="J18" s="32"/>
    </row>
    <row r="19" ht="111.95" customHeight="1" spans="1:10">
      <c r="A19" s="32">
        <v>9</v>
      </c>
      <c r="B19" s="45" t="s">
        <v>544</v>
      </c>
      <c r="C19" s="29" t="s">
        <v>545</v>
      </c>
      <c r="D19" s="33" t="s">
        <v>546</v>
      </c>
      <c r="E19" s="34" t="s">
        <v>495</v>
      </c>
      <c r="F19" s="34">
        <v>78</v>
      </c>
      <c r="G19" s="34"/>
      <c r="H19" s="37" t="s">
        <v>547</v>
      </c>
      <c r="I19" s="32"/>
      <c r="J19" s="32"/>
    </row>
    <row r="20" ht="44" customHeight="1" spans="1:10">
      <c r="A20" s="32">
        <v>10</v>
      </c>
      <c r="B20" s="29" t="s">
        <v>548</v>
      </c>
      <c r="C20" s="46">
        <v>60</v>
      </c>
      <c r="D20" s="33" t="s">
        <v>549</v>
      </c>
      <c r="E20" s="34" t="s">
        <v>495</v>
      </c>
      <c r="F20" s="34">
        <v>60</v>
      </c>
      <c r="G20" s="34"/>
      <c r="H20" s="35" t="s">
        <v>550</v>
      </c>
      <c r="I20" s="32"/>
      <c r="J20" s="32"/>
    </row>
    <row r="21" ht="42" customHeight="1" spans="1:10">
      <c r="A21" s="32">
        <v>11</v>
      </c>
      <c r="B21" s="29" t="s">
        <v>551</v>
      </c>
      <c r="C21" s="46">
        <v>40</v>
      </c>
      <c r="D21" s="33" t="s">
        <v>549</v>
      </c>
      <c r="E21" s="34" t="s">
        <v>495</v>
      </c>
      <c r="F21" s="34">
        <v>40</v>
      </c>
      <c r="G21" s="34"/>
      <c r="H21" s="35" t="s">
        <v>552</v>
      </c>
      <c r="I21" s="32"/>
      <c r="J21" s="32"/>
    </row>
    <row r="22" ht="32.1" customHeight="1" spans="1:10">
      <c r="A22" s="47" t="s">
        <v>501</v>
      </c>
      <c r="B22" s="48"/>
      <c r="C22" s="49" t="s">
        <v>553</v>
      </c>
      <c r="D22" s="49"/>
      <c r="E22" s="50"/>
      <c r="F22" s="50"/>
      <c r="G22" s="50"/>
      <c r="H22" s="49"/>
      <c r="I22" s="49"/>
      <c r="J22" s="49"/>
    </row>
    <row r="30" ht="36" customHeight="1" spans="1:10">
      <c r="B30" s="51"/>
      <c r="C30" s="52"/>
      <c r="D30" s="52"/>
      <c r="E30" s="53"/>
      <c r="F30" s="53"/>
      <c r="G30" s="53"/>
    </row>
    <row r="31" ht="36" customHeight="1" spans="1:10">
      <c r="B31" s="52"/>
      <c r="C31" s="52"/>
      <c r="D31" s="52"/>
      <c r="E31" s="53"/>
      <c r="F31" s="53"/>
      <c r="G31" s="53"/>
    </row>
    <row r="32" ht="36" customHeight="1" spans="1:10">
      <c r="B32" s="52"/>
      <c r="C32" s="52"/>
      <c r="D32" s="52"/>
      <c r="E32" s="53"/>
      <c r="F32" s="53"/>
      <c r="G32" s="53"/>
    </row>
  </sheetData>
  <autoFilter xmlns:etc="http://www.wps.cn/officeDocument/2017/etCustomData" ref="A2:J22" etc:filterBottomFollowUsedRange="0">
    <extLst/>
  </autoFilter>
  <mergeCells count="24">
    <mergeCell ref="A1:J1"/>
    <mergeCell ref="A22:B22"/>
    <mergeCell ref="C22:J22"/>
    <mergeCell ref="A3:A5"/>
    <mergeCell ref="A7:A8"/>
    <mergeCell ref="A9:A12"/>
    <mergeCell ref="A13:A14"/>
    <mergeCell ref="A15:A16"/>
    <mergeCell ref="C3:C5"/>
    <mergeCell ref="C7:C8"/>
    <mergeCell ref="C9:C12"/>
    <mergeCell ref="C13:C14"/>
    <mergeCell ref="C15:C16"/>
    <mergeCell ref="I4:I5"/>
    <mergeCell ref="I7:I8"/>
    <mergeCell ref="I9:I11"/>
    <mergeCell ref="I13:I14"/>
    <mergeCell ref="I15:I16"/>
    <mergeCell ref="J4:J5"/>
    <mergeCell ref="J7:J8"/>
    <mergeCell ref="J9:J11"/>
    <mergeCell ref="J13:J14"/>
    <mergeCell ref="J15:J16"/>
    <mergeCell ref="B30:D32"/>
  </mergeCells>
  <dataValidations count="1">
    <dataValidation type="list" allowBlank="1" showInputMessage="1" showErrorMessage="1" sqref="E3:E21">
      <formula1>#REF!</formula1>
    </dataValidation>
  </dataValidations>
  <pageMargins left="0.700694444444445" right="0.700694444444445" top="0.708333333333333" bottom="0.590277777777778" header="0.298611111111111" footer="0.708333333333333"/>
  <pageSetup paperSize="9" scale="9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S17"/>
  <sheetViews>
    <sheetView topLeftCell="A8" workbookViewId="0">
      <selection activeCell="N14" sqref="N14"/>
    </sheetView>
  </sheetViews>
  <sheetFormatPr defaultColWidth="9" defaultRowHeight="13.5"/>
  <cols>
    <col min="1" max="16" width="9" style="1"/>
    <col min="17" max="17" width="11.5583333333333" style="1" customWidth="1"/>
    <col min="18" max="16384" width="9" style="1"/>
  </cols>
  <sheetData>
    <row r="1" ht="20.25" spans="1:19">
      <c r="A1" s="2" t="s">
        <v>554</v>
      </c>
      <c r="B1" s="2"/>
      <c r="C1" s="2"/>
      <c r="D1" s="2"/>
      <c r="E1" s="2"/>
      <c r="F1" s="2"/>
      <c r="G1" s="2"/>
      <c r="H1" s="2"/>
      <c r="I1" s="2"/>
      <c r="J1" s="2"/>
      <c r="K1" s="2"/>
      <c r="L1" s="2"/>
      <c r="M1" s="2"/>
      <c r="N1" s="2"/>
      <c r="O1" s="2"/>
      <c r="P1" s="2"/>
      <c r="Q1" s="2"/>
      <c r="R1" s="2"/>
      <c r="S1" s="2"/>
    </row>
    <row r="2" ht="14.25" spans="1:19">
      <c r="A2" s="3"/>
      <c r="B2" s="3"/>
      <c r="C2" s="3"/>
      <c r="D2" s="3"/>
      <c r="E2" s="3"/>
      <c r="F2" s="3"/>
      <c r="G2" s="4"/>
      <c r="H2" s="3"/>
      <c r="I2" s="3"/>
      <c r="J2" s="3"/>
      <c r="K2" s="3"/>
      <c r="L2" s="3"/>
      <c r="M2" s="3"/>
      <c r="N2" s="3"/>
      <c r="O2" s="3"/>
      <c r="P2" s="3"/>
      <c r="Q2" s="3"/>
      <c r="R2" s="5" t="s">
        <v>555</v>
      </c>
      <c r="S2" s="5"/>
    </row>
    <row r="3" ht="23.25" spans="1:19">
      <c r="A3" s="6" t="s">
        <v>556</v>
      </c>
      <c r="B3" s="7" t="s">
        <v>557</v>
      </c>
      <c r="C3" s="7" t="s">
        <v>558</v>
      </c>
      <c r="D3" s="7" t="s">
        <v>559</v>
      </c>
      <c r="E3" s="7" t="s">
        <v>560</v>
      </c>
      <c r="F3" s="7" t="s">
        <v>561</v>
      </c>
      <c r="G3" s="7" t="s">
        <v>562</v>
      </c>
      <c r="H3" s="7" t="s">
        <v>563</v>
      </c>
      <c r="I3" s="7" t="s">
        <v>564</v>
      </c>
      <c r="J3" s="7" t="s">
        <v>565</v>
      </c>
      <c r="K3" s="7" t="s">
        <v>566</v>
      </c>
      <c r="L3" s="7" t="s">
        <v>567</v>
      </c>
      <c r="M3" s="7" t="s">
        <v>568</v>
      </c>
      <c r="N3" s="7" t="s">
        <v>569</v>
      </c>
      <c r="O3" s="7" t="s">
        <v>570</v>
      </c>
      <c r="P3" s="7" t="s">
        <v>571</v>
      </c>
      <c r="Q3" s="7" t="s">
        <v>454</v>
      </c>
      <c r="R3" s="7" t="s">
        <v>572</v>
      </c>
      <c r="S3" s="8" t="s">
        <v>573</v>
      </c>
    </row>
    <row r="4" ht="56.25" spans="1:19">
      <c r="A4" s="9" t="s">
        <v>574</v>
      </c>
      <c r="B4" s="10" t="s">
        <v>575</v>
      </c>
      <c r="C4" s="10" t="s">
        <v>576</v>
      </c>
      <c r="D4" s="10" t="s">
        <v>577</v>
      </c>
      <c r="E4" s="10" t="s">
        <v>578</v>
      </c>
      <c r="F4" s="10" t="s">
        <v>579</v>
      </c>
      <c r="G4" s="10" t="s">
        <v>580</v>
      </c>
      <c r="H4" s="10" t="s">
        <v>581</v>
      </c>
      <c r="I4" s="10" t="s">
        <v>582</v>
      </c>
      <c r="J4" s="10" t="s">
        <v>583</v>
      </c>
      <c r="K4" s="10" t="s">
        <v>584</v>
      </c>
      <c r="L4" s="10" t="s">
        <v>585</v>
      </c>
      <c r="M4" s="10" t="s">
        <v>586</v>
      </c>
      <c r="N4" s="10" t="s">
        <v>490</v>
      </c>
      <c r="O4" s="11" t="s">
        <v>587</v>
      </c>
      <c r="P4" s="10" t="s">
        <v>588</v>
      </c>
      <c r="Q4" s="12">
        <v>110000</v>
      </c>
      <c r="R4" s="10" t="s">
        <v>589</v>
      </c>
      <c r="S4" s="11" t="s">
        <v>590</v>
      </c>
    </row>
    <row r="5" ht="56.25" spans="1:19">
      <c r="A5" s="9" t="s">
        <v>574</v>
      </c>
      <c r="B5" s="10" t="s">
        <v>575</v>
      </c>
      <c r="C5" s="10" t="s">
        <v>576</v>
      </c>
      <c r="D5" s="10" t="s">
        <v>577</v>
      </c>
      <c r="E5" s="10" t="s">
        <v>578</v>
      </c>
      <c r="F5" s="10" t="s">
        <v>579</v>
      </c>
      <c r="G5" s="10" t="s">
        <v>580</v>
      </c>
      <c r="H5" s="10" t="s">
        <v>581</v>
      </c>
      <c r="I5" s="10" t="s">
        <v>582</v>
      </c>
      <c r="J5" s="10" t="s">
        <v>591</v>
      </c>
      <c r="K5" s="10" t="s">
        <v>584</v>
      </c>
      <c r="L5" s="10" t="s">
        <v>585</v>
      </c>
      <c r="M5" s="10" t="s">
        <v>586</v>
      </c>
      <c r="N5" s="10" t="s">
        <v>415</v>
      </c>
      <c r="O5" s="11" t="s">
        <v>592</v>
      </c>
      <c r="P5" s="10" t="s">
        <v>593</v>
      </c>
      <c r="Q5" s="12">
        <v>250000</v>
      </c>
      <c r="R5" s="10" t="s">
        <v>589</v>
      </c>
      <c r="S5" s="11" t="s">
        <v>590</v>
      </c>
    </row>
    <row r="6" ht="56.25" spans="1:19">
      <c r="A6" s="9" t="s">
        <v>574</v>
      </c>
      <c r="B6" s="10" t="s">
        <v>575</v>
      </c>
      <c r="C6" s="10" t="s">
        <v>576</v>
      </c>
      <c r="D6" s="10" t="s">
        <v>577</v>
      </c>
      <c r="E6" s="10" t="s">
        <v>578</v>
      </c>
      <c r="F6" s="10" t="s">
        <v>579</v>
      </c>
      <c r="G6" s="10" t="s">
        <v>580</v>
      </c>
      <c r="H6" s="10" t="s">
        <v>581</v>
      </c>
      <c r="I6" s="10" t="s">
        <v>582</v>
      </c>
      <c r="J6" s="10" t="s">
        <v>583</v>
      </c>
      <c r="K6" s="10" t="s">
        <v>585</v>
      </c>
      <c r="L6" s="10" t="s">
        <v>585</v>
      </c>
      <c r="M6" s="10" t="s">
        <v>586</v>
      </c>
      <c r="N6" s="10" t="s">
        <v>551</v>
      </c>
      <c r="O6" s="11" t="s">
        <v>594</v>
      </c>
      <c r="P6" s="10" t="s">
        <v>595</v>
      </c>
      <c r="Q6" s="12">
        <v>277000</v>
      </c>
      <c r="R6" s="10" t="s">
        <v>589</v>
      </c>
      <c r="S6" s="11" t="s">
        <v>590</v>
      </c>
    </row>
    <row r="7" ht="56.25" spans="1:19">
      <c r="A7" s="9" t="s">
        <v>574</v>
      </c>
      <c r="B7" s="10" t="s">
        <v>575</v>
      </c>
      <c r="C7" s="10" t="s">
        <v>576</v>
      </c>
      <c r="D7" s="10" t="s">
        <v>577</v>
      </c>
      <c r="E7" s="10" t="s">
        <v>578</v>
      </c>
      <c r="F7" s="10" t="s">
        <v>579</v>
      </c>
      <c r="G7" s="10" t="s">
        <v>580</v>
      </c>
      <c r="H7" s="10" t="s">
        <v>581</v>
      </c>
      <c r="I7" s="10" t="s">
        <v>582</v>
      </c>
      <c r="J7" s="10" t="s">
        <v>591</v>
      </c>
      <c r="K7" s="10" t="s">
        <v>584</v>
      </c>
      <c r="L7" s="10" t="s">
        <v>585</v>
      </c>
      <c r="M7" s="10" t="s">
        <v>586</v>
      </c>
      <c r="N7" s="10" t="s">
        <v>548</v>
      </c>
      <c r="O7" s="11" t="s">
        <v>596</v>
      </c>
      <c r="P7" s="10" t="s">
        <v>597</v>
      </c>
      <c r="Q7" s="12">
        <v>600000</v>
      </c>
      <c r="R7" s="10" t="s">
        <v>589</v>
      </c>
      <c r="S7" s="11" t="s">
        <v>590</v>
      </c>
    </row>
    <row r="8" ht="56.25" spans="1:19">
      <c r="A8" s="9" t="s">
        <v>574</v>
      </c>
      <c r="B8" s="10" t="s">
        <v>575</v>
      </c>
      <c r="C8" s="10" t="s">
        <v>576</v>
      </c>
      <c r="D8" s="10" t="s">
        <v>577</v>
      </c>
      <c r="E8" s="10" t="s">
        <v>578</v>
      </c>
      <c r="F8" s="10" t="s">
        <v>579</v>
      </c>
      <c r="G8" s="10" t="s">
        <v>580</v>
      </c>
      <c r="H8" s="10" t="s">
        <v>581</v>
      </c>
      <c r="I8" s="10" t="s">
        <v>582</v>
      </c>
      <c r="J8" s="10" t="s">
        <v>583</v>
      </c>
      <c r="K8" s="10" t="s">
        <v>584</v>
      </c>
      <c r="L8" s="10" t="s">
        <v>585</v>
      </c>
      <c r="M8" s="10" t="s">
        <v>586</v>
      </c>
      <c r="N8" s="10" t="s">
        <v>426</v>
      </c>
      <c r="O8" s="11" t="s">
        <v>598</v>
      </c>
      <c r="P8" s="10" t="s">
        <v>599</v>
      </c>
      <c r="Q8" s="12">
        <v>90000</v>
      </c>
      <c r="R8" s="10" t="s">
        <v>589</v>
      </c>
      <c r="S8" s="11" t="s">
        <v>590</v>
      </c>
    </row>
    <row r="9" ht="56.25" spans="1:19">
      <c r="A9" s="9" t="s">
        <v>574</v>
      </c>
      <c r="B9" s="10" t="s">
        <v>575</v>
      </c>
      <c r="C9" s="10" t="s">
        <v>576</v>
      </c>
      <c r="D9" s="10" t="s">
        <v>577</v>
      </c>
      <c r="E9" s="10" t="s">
        <v>578</v>
      </c>
      <c r="F9" s="10" t="s">
        <v>579</v>
      </c>
      <c r="G9" s="10" t="s">
        <v>580</v>
      </c>
      <c r="H9" s="10" t="s">
        <v>581</v>
      </c>
      <c r="I9" s="10" t="s">
        <v>582</v>
      </c>
      <c r="J9" s="10" t="s">
        <v>591</v>
      </c>
      <c r="K9" s="10" t="s">
        <v>584</v>
      </c>
      <c r="L9" s="10" t="s">
        <v>585</v>
      </c>
      <c r="M9" s="10" t="s">
        <v>586</v>
      </c>
      <c r="N9" s="10" t="s">
        <v>430</v>
      </c>
      <c r="O9" s="11" t="s">
        <v>600</v>
      </c>
      <c r="P9" s="10" t="s">
        <v>601</v>
      </c>
      <c r="Q9" s="12">
        <v>170000</v>
      </c>
      <c r="R9" s="10" t="s">
        <v>589</v>
      </c>
      <c r="S9" s="11" t="s">
        <v>590</v>
      </c>
    </row>
    <row r="10" ht="56.25" spans="1:19">
      <c r="A10" s="9" t="s">
        <v>574</v>
      </c>
      <c r="B10" s="10" t="s">
        <v>575</v>
      </c>
      <c r="C10" s="10" t="s">
        <v>576</v>
      </c>
      <c r="D10" s="10" t="s">
        <v>577</v>
      </c>
      <c r="E10" s="10" t="s">
        <v>578</v>
      </c>
      <c r="F10" s="10" t="s">
        <v>579</v>
      </c>
      <c r="G10" s="10" t="s">
        <v>580</v>
      </c>
      <c r="H10" s="10" t="s">
        <v>581</v>
      </c>
      <c r="I10" s="10" t="s">
        <v>582</v>
      </c>
      <c r="J10" s="10" t="s">
        <v>583</v>
      </c>
      <c r="K10" s="10" t="s">
        <v>585</v>
      </c>
      <c r="L10" s="10" t="s">
        <v>585</v>
      </c>
      <c r="M10" s="10" t="s">
        <v>586</v>
      </c>
      <c r="N10" s="10" t="s">
        <v>513</v>
      </c>
      <c r="O10" s="11" t="s">
        <v>602</v>
      </c>
      <c r="P10" s="10" t="s">
        <v>603</v>
      </c>
      <c r="Q10" s="12">
        <v>50000</v>
      </c>
      <c r="R10" s="10" t="s">
        <v>589</v>
      </c>
      <c r="S10" s="11" t="s">
        <v>590</v>
      </c>
    </row>
    <row r="11" ht="67.5" spans="1:19">
      <c r="A11" s="9" t="s">
        <v>574</v>
      </c>
      <c r="B11" s="10" t="s">
        <v>575</v>
      </c>
      <c r="C11" s="10" t="s">
        <v>576</v>
      </c>
      <c r="D11" s="10" t="s">
        <v>577</v>
      </c>
      <c r="E11" s="10" t="s">
        <v>578</v>
      </c>
      <c r="F11" s="10" t="s">
        <v>579</v>
      </c>
      <c r="G11" s="10" t="s">
        <v>580</v>
      </c>
      <c r="H11" s="10" t="s">
        <v>581</v>
      </c>
      <c r="I11" s="10" t="s">
        <v>582</v>
      </c>
      <c r="J11" s="10" t="s">
        <v>591</v>
      </c>
      <c r="K11" s="10" t="s">
        <v>584</v>
      </c>
      <c r="L11" s="10" t="s">
        <v>585</v>
      </c>
      <c r="M11" s="10" t="s">
        <v>586</v>
      </c>
      <c r="N11" s="10" t="s">
        <v>544</v>
      </c>
      <c r="O11" s="11" t="s">
        <v>604</v>
      </c>
      <c r="P11" s="10" t="s">
        <v>605</v>
      </c>
      <c r="Q11" s="12">
        <v>780000</v>
      </c>
      <c r="R11" s="10" t="s">
        <v>589</v>
      </c>
      <c r="S11" s="11" t="s">
        <v>590</v>
      </c>
    </row>
    <row r="12" ht="56.25" spans="1:19">
      <c r="A12" s="9" t="s">
        <v>574</v>
      </c>
      <c r="B12" s="10" t="s">
        <v>575</v>
      </c>
      <c r="C12" s="10" t="s">
        <v>576</v>
      </c>
      <c r="D12" s="10" t="s">
        <v>577</v>
      </c>
      <c r="E12" s="10" t="s">
        <v>578</v>
      </c>
      <c r="F12" s="10" t="s">
        <v>579</v>
      </c>
      <c r="G12" s="10" t="s">
        <v>580</v>
      </c>
      <c r="H12" s="10" t="s">
        <v>581</v>
      </c>
      <c r="I12" s="10" t="s">
        <v>582</v>
      </c>
      <c r="J12" s="10" t="s">
        <v>591</v>
      </c>
      <c r="K12" s="10" t="s">
        <v>584</v>
      </c>
      <c r="L12" s="10" t="s">
        <v>585</v>
      </c>
      <c r="M12" s="10" t="s">
        <v>586</v>
      </c>
      <c r="N12" s="10" t="s">
        <v>422</v>
      </c>
      <c r="O12" s="11" t="s">
        <v>606</v>
      </c>
      <c r="P12" s="10" t="s">
        <v>607</v>
      </c>
      <c r="Q12" s="12">
        <v>180000</v>
      </c>
      <c r="R12" s="10" t="s">
        <v>589</v>
      </c>
      <c r="S12" s="11" t="s">
        <v>590</v>
      </c>
    </row>
    <row r="13" ht="56.25" spans="1:19">
      <c r="A13" s="9" t="s">
        <v>574</v>
      </c>
      <c r="B13" s="10" t="s">
        <v>575</v>
      </c>
      <c r="C13" s="10" t="s">
        <v>576</v>
      </c>
      <c r="D13" s="10" t="s">
        <v>577</v>
      </c>
      <c r="E13" s="10" t="s">
        <v>578</v>
      </c>
      <c r="F13" s="10" t="s">
        <v>579</v>
      </c>
      <c r="G13" s="10" t="s">
        <v>580</v>
      </c>
      <c r="H13" s="10" t="s">
        <v>581</v>
      </c>
      <c r="I13" s="10" t="s">
        <v>582</v>
      </c>
      <c r="J13" s="10" t="s">
        <v>583</v>
      </c>
      <c r="K13" s="10" t="s">
        <v>585</v>
      </c>
      <c r="L13" s="10" t="s">
        <v>585</v>
      </c>
      <c r="M13" s="10" t="s">
        <v>586</v>
      </c>
      <c r="N13" s="10" t="s">
        <v>541</v>
      </c>
      <c r="O13" s="11" t="s">
        <v>608</v>
      </c>
      <c r="P13" s="10" t="s">
        <v>609</v>
      </c>
      <c r="Q13" s="12">
        <v>40000</v>
      </c>
      <c r="R13" s="10" t="s">
        <v>589</v>
      </c>
      <c r="S13" s="11" t="s">
        <v>590</v>
      </c>
    </row>
    <row r="14" ht="56.25" spans="1:19">
      <c r="A14" s="9" t="s">
        <v>574</v>
      </c>
      <c r="B14" s="10" t="s">
        <v>575</v>
      </c>
      <c r="C14" s="10" t="s">
        <v>576</v>
      </c>
      <c r="D14" s="10" t="s">
        <v>577</v>
      </c>
      <c r="E14" s="10" t="s">
        <v>578</v>
      </c>
      <c r="F14" s="10" t="s">
        <v>579</v>
      </c>
      <c r="G14" s="10" t="s">
        <v>580</v>
      </c>
      <c r="H14" s="10" t="s">
        <v>581</v>
      </c>
      <c r="I14" s="10" t="s">
        <v>582</v>
      </c>
      <c r="J14" s="10" t="s">
        <v>591</v>
      </c>
      <c r="K14" s="10" t="s">
        <v>585</v>
      </c>
      <c r="L14" s="10" t="s">
        <v>585</v>
      </c>
      <c r="M14" s="10" t="s">
        <v>586</v>
      </c>
      <c r="N14" s="10" t="s">
        <v>551</v>
      </c>
      <c r="O14" s="11" t="s">
        <v>594</v>
      </c>
      <c r="P14" s="10" t="s">
        <v>595</v>
      </c>
      <c r="Q14" s="12">
        <v>60000</v>
      </c>
      <c r="R14" s="10" t="s">
        <v>589</v>
      </c>
      <c r="S14" s="11" t="s">
        <v>590</v>
      </c>
    </row>
    <row r="15" ht="56.25" spans="1:19">
      <c r="A15" s="9" t="s">
        <v>574</v>
      </c>
      <c r="B15" s="10" t="s">
        <v>575</v>
      </c>
      <c r="C15" s="10" t="s">
        <v>576</v>
      </c>
      <c r="D15" s="10" t="s">
        <v>577</v>
      </c>
      <c r="E15" s="10" t="s">
        <v>578</v>
      </c>
      <c r="F15" s="10" t="s">
        <v>579</v>
      </c>
      <c r="G15" s="10" t="s">
        <v>580</v>
      </c>
      <c r="H15" s="10" t="s">
        <v>581</v>
      </c>
      <c r="I15" s="10" t="s">
        <v>582</v>
      </c>
      <c r="J15" s="10" t="s">
        <v>591</v>
      </c>
      <c r="K15" s="10" t="s">
        <v>584</v>
      </c>
      <c r="L15" s="10" t="s">
        <v>585</v>
      </c>
      <c r="M15" s="10" t="s">
        <v>586</v>
      </c>
      <c r="N15" s="10" t="s">
        <v>406</v>
      </c>
      <c r="O15" s="11" t="s">
        <v>610</v>
      </c>
      <c r="P15" s="10" t="s">
        <v>611</v>
      </c>
      <c r="Q15" s="12">
        <v>210000</v>
      </c>
      <c r="R15" s="10" t="s">
        <v>589</v>
      </c>
      <c r="S15" s="11" t="s">
        <v>590</v>
      </c>
    </row>
    <row r="16" ht="14.25" spans="1:19">
      <c r="A16" s="13" t="s">
        <v>612</v>
      </c>
      <c r="B16" s="13"/>
      <c r="C16" s="13"/>
      <c r="D16" s="13"/>
      <c r="E16" s="13"/>
      <c r="F16" s="13"/>
      <c r="G16" s="13"/>
      <c r="H16" s="13"/>
      <c r="I16" s="13"/>
      <c r="J16" s="13"/>
      <c r="K16" s="13"/>
      <c r="L16" s="13"/>
      <c r="M16" s="13"/>
      <c r="N16" s="13"/>
      <c r="O16" s="13"/>
      <c r="P16" s="13"/>
      <c r="Q16" s="14">
        <v>2817000</v>
      </c>
      <c r="R16" s="14"/>
      <c r="S16" s="14"/>
    </row>
    <row r="17" ht="14.25"/>
  </sheetData>
  <mergeCells count="3">
    <mergeCell ref="A1:S1"/>
    <mergeCell ref="R2:S2"/>
    <mergeCell ref="A16:P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7</vt:i4>
      </vt:variant>
    </vt:vector>
  </HeadingPairs>
  <TitlesOfParts>
    <vt:vector size="7" baseType="lpstr">
      <vt:lpstr>指标体系</vt:lpstr>
      <vt:lpstr>Sheet1</vt:lpstr>
      <vt:lpstr>Sheet2</vt:lpstr>
      <vt:lpstr>23年申报</vt:lpstr>
      <vt:lpstr>24年申报</vt:lpstr>
      <vt:lpstr>25年申报</vt:lpstr>
      <vt:lpstr>25年支付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王乃夫</dc:creator>
  <cp:lastModifiedBy>Administrator</cp:lastModifiedBy>
  <dcterms:created xsi:type="dcterms:W3CDTF">2023-05-12T19:15:00Z</dcterms:created>
  <dcterms:modified xsi:type="dcterms:W3CDTF">2026-10-13T02:57:53Z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52E31DF43F6645D18B1D6945AF2ED318_13</vt:lpwstr>
  </property>
  <property fmtid="{D5CDD505-2E9C-101B-9397-08002B2CF9AE}" pid="4" name="CalculationRule">
    <vt:i4>0</vt:i4>
  </property>
</Properties>
</file>